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5оч3ч" sheetId="1" r:id="rId1"/>
    <sheet name="5оч2ч" sheetId="2" r:id="rId2"/>
    <sheet name="5оч1ч" sheetId="3" r:id="rId3"/>
    <sheet name="4оч" sheetId="4" r:id="rId4"/>
    <sheet name="3-я оч " sheetId="5" r:id="rId5"/>
  </sheets>
  <definedNames/>
  <calcPr fullCalcOnLoad="1"/>
</workbook>
</file>

<file path=xl/sharedStrings.xml><?xml version="1.0" encoding="utf-8"?>
<sst xmlns="http://schemas.openxmlformats.org/spreadsheetml/2006/main" count="211" uniqueCount="132">
  <si>
    <t>Фамилия, собственное имя, отчество кредитора - физического лица;</t>
  </si>
  <si>
    <t>наименование кредитора - юридического лица</t>
  </si>
  <si>
    <t>разд. 5.3.</t>
  </si>
  <si>
    <t>Помощник директора КУП по оказанию услуг</t>
  </si>
  <si>
    <t xml:space="preserve">     "Чаусское районное бюро по санации"</t>
  </si>
  <si>
    <t>номер п/п</t>
  </si>
  <si>
    <t>в процедуре об экономической несостоятельности (банкротстве)</t>
  </si>
  <si>
    <t>График погашения требования кредиторов третьего раздела третьей очереди:</t>
  </si>
  <si>
    <t>дата ежемесячного погашения</t>
  </si>
  <si>
    <t>Общая сумма к ежемесячному погашению</t>
  </si>
  <si>
    <t>рассрочка платежа</t>
  </si>
  <si>
    <t>контроль</t>
  </si>
  <si>
    <t>сумма признанных требований, бел. Рублей</t>
  </si>
  <si>
    <t>_______________________________</t>
  </si>
  <si>
    <t>РАССРОЧКА, лет</t>
  </si>
  <si>
    <t xml:space="preserve">отсрочка платежа </t>
  </si>
  <si>
    <t>сумма признанных требований кредиторов</t>
  </si>
  <si>
    <t>рассрочка</t>
  </si>
  <si>
    <t>Приложение 2</t>
  </si>
  <si>
    <t>Приложение 3</t>
  </si>
  <si>
    <t>Комитет государственного контроля Могилевской области</t>
  </si>
  <si>
    <t>График погашения требований конкурсных кредиторов пятого раздела пятой очереди части первой:</t>
  </si>
  <si>
    <t>График погашения требований конкурсных кредиторов пятого раздела пятой очереди части второй:</t>
  </si>
  <si>
    <t>График погашения требований конкурсных кредиторов пятого раздела пятой очереди части третьей реестра:</t>
  </si>
  <si>
    <t>номер по реестру</t>
  </si>
  <si>
    <t>ИТОГО:</t>
  </si>
  <si>
    <t>График погашения требований конкурсных кредиторов четвертого раздела четверттой очереди:</t>
  </si>
  <si>
    <t>открытого акционерного общества "УльяновскоеАгро"</t>
  </si>
  <si>
    <t>к мировому соглашению по делу от 22.03.2017 г №31-10/Б/2017</t>
  </si>
  <si>
    <t>Приложение 5</t>
  </si>
  <si>
    <t>Приложение 4</t>
  </si>
  <si>
    <t>Частное производственное унитарное предприятие "ТОСА-АГРО"</t>
  </si>
  <si>
    <t>Открытое акционерное общество "Могилевхимволокно"</t>
  </si>
  <si>
    <t>Славгородское районное потребительское общество</t>
  </si>
  <si>
    <t>Департамент государственной инспекции труда, Могилевское областное управление</t>
  </si>
  <si>
    <t>Общество с ограниченной ответственностью "Лакруа"</t>
  </si>
  <si>
    <t>Открытое акционерное общество "БОБРУЙСКАГРОМАШ"</t>
  </si>
  <si>
    <t>УО "Государственный институт повышения квалификации и переподготовки кадров в области газоснабжения "Газ-институт"</t>
  </si>
  <si>
    <t>Открытое акционерное общество "Белэлектромонтаж"</t>
  </si>
  <si>
    <t>Филиал "Могилевские электрические сети"-РУП "Могилевэнерго"</t>
  </si>
  <si>
    <t>Открытое акционерное общество "Кричевцементношифер"</t>
  </si>
  <si>
    <t>Республиканское производственное унитарне предприятие "Завод газетной бумаги"</t>
  </si>
  <si>
    <t>Могилевская областная нотариальная палата</t>
  </si>
  <si>
    <t>Открытое акционерное общество "Бобруйский завод биотехнологий"</t>
  </si>
  <si>
    <t>Республиканское объединение "БЕЛАГРОСЕРВИС"</t>
  </si>
  <si>
    <t>Открытое акционерное общество "Могилевхлебопродукт"-управляющая компания холдинга "Могилевхлебопродукт"</t>
  </si>
  <si>
    <t>ОАО "Минский тракторный завод"</t>
  </si>
  <si>
    <t>ЧУП "ИМТЭКОН"</t>
  </si>
  <si>
    <t>ОАО "Белшина" г. Бобруйск</t>
  </si>
  <si>
    <t>ОАО "Белшина" Производство резиновых изделий г. Кричев</t>
  </si>
  <si>
    <t>ОАО "Экспериментальная база "Спартак"</t>
  </si>
  <si>
    <t>Частное торгово-производственное унитарное предприятие "ПАНАД"</t>
  </si>
  <si>
    <t>Могилевский областной комитет природных ресурсов и охраны окружающей среды</t>
  </si>
  <si>
    <t>Финансовый отдел Чаусского РИК</t>
  </si>
  <si>
    <t>ОАО "ВОЛЬТ"</t>
  </si>
  <si>
    <t>ОАО "Витебский МЭЗ"</t>
  </si>
  <si>
    <t>ОАО "Могилевские семена трав"</t>
  </si>
  <si>
    <t>Совместное общество с ограниченной ответственностью "Штотц Агро-Сервис Могилев"</t>
  </si>
  <si>
    <t>ЗАО "Внешпромагроинвест"</t>
  </si>
  <si>
    <t>ОАО "Бобруйский мясокомбинат"</t>
  </si>
  <si>
    <t>ООО "Биоком"</t>
  </si>
  <si>
    <t>Республиканское унитарное производственное предприятие "Гранит"</t>
  </si>
  <si>
    <t>УО "Белорусская государственная орденов октябрьской революции и трудового красного знаменисельскохозяйственная академия"</t>
  </si>
  <si>
    <t>Закрытое акционерное общество "БАФИКОМ"</t>
  </si>
  <si>
    <t>Закрытое акционерное общество "Белагро Бел"</t>
  </si>
  <si>
    <t>ЧПУП "Прометейпроминвест"</t>
  </si>
  <si>
    <t>Филиал "Гомельский комбинат хлебопродуктов" ОАО "Гомельхлебопродукт"</t>
  </si>
  <si>
    <t>КСУП "Овсянка имени И.И.Мельника"</t>
  </si>
  <si>
    <t>ООО "БУТЕ-Сервис"</t>
  </si>
  <si>
    <t>ОАО "МОГИЛЕВПРОМБУРВОДЫ"</t>
  </si>
  <si>
    <t>ОАО "АГРОКОМПЛЕКТ"</t>
  </si>
  <si>
    <t>ООО "МилкСервисПлюс"</t>
  </si>
  <si>
    <t xml:space="preserve">Филиал ОАО «БЕЛАЗ»-управляющая компания холдинга 
«БЕЛАЗ-ХОЛДИНГ» в г. Могилеве-"Могилевский автомобильный завод имени С.М.Кирова"
</t>
  </si>
  <si>
    <t>ОАО "Быховский консервно-овощесушильный завод"</t>
  </si>
  <si>
    <t>РДУП "Проектный институт Могилевгипрозем" республиканского унитарного предприятия "Проектный институт Белгипрозем"</t>
  </si>
  <si>
    <t>РДУП по обеспечению нефтепродуктами "Белоруснефть-Могилевоблнефтепродукт"</t>
  </si>
  <si>
    <t>ОАО "Заднепровский межрайагросервис"</t>
  </si>
  <si>
    <t>ИП Заяц А.А.</t>
  </si>
  <si>
    <t>ОАО "Управляющая компания холдинга "АГРОМАШСЕРВИС"</t>
  </si>
  <si>
    <t>ИООО "РН-ЗАПАД"</t>
  </si>
  <si>
    <t>СООО "Мобильные ТелеСистемы"</t>
  </si>
  <si>
    <t>Главное финансовое управление Могилевского облисполкома</t>
  </si>
  <si>
    <t>ООО "Спецстройинжиниринг"</t>
  </si>
  <si>
    <t>ЧП "ББКБИОАГРО"</t>
  </si>
  <si>
    <t>ОДО "АГРОСЕМПРОДУКТ"</t>
  </si>
  <si>
    <t>УКПП "Могилевская областная проектно-изыскательная станция агрохимизации"</t>
  </si>
  <si>
    <t>УКПП "ИВЦ облсельхозпрода"</t>
  </si>
  <si>
    <t>ОАО "Бобруйский комбинат хлебопродуктов" -производственный участок "Масличный край"</t>
  </si>
  <si>
    <t>ЗАО  "Консул"</t>
  </si>
  <si>
    <t>ЧП "Злакоопт"</t>
  </si>
  <si>
    <t>ОАО "Сосновый Бор"</t>
  </si>
  <si>
    <t>ОАО "Бабушкина крынка"-управляюшая компания холдинга "Могилевская молочная компания "Бабушкина крынка"</t>
  </si>
  <si>
    <t>ОАО "Могилевский металлургический завод"</t>
  </si>
  <si>
    <t>ОАО "Климовичский комбинат хлебопродуктов"</t>
  </si>
  <si>
    <t>ОАО "МирныйАгро"</t>
  </si>
  <si>
    <t>ЧУКП "Жилкомхоз"</t>
  </si>
  <si>
    <t>ООО "Мясков-МПП"</t>
  </si>
  <si>
    <t>ЧП "Август-Восток"</t>
  </si>
  <si>
    <t>ОДО "Агромашзапчасть"</t>
  </si>
  <si>
    <t>УЗ "Чаусский центр гигиены и эпидемиологии"</t>
  </si>
  <si>
    <t>ВСУ "Чаусская районная ветеринарная станция"</t>
  </si>
  <si>
    <t>КСУП "Наша Родина"</t>
  </si>
  <si>
    <t>ГУ "Белорусский государственный веиеринарный центр"</t>
  </si>
  <si>
    <t>ОАО "Промтехмонтаж"</t>
  </si>
  <si>
    <t>ОАО "Булочно-кондитерская компания "Домочай"</t>
  </si>
  <si>
    <t>Чаусский районный узел почтовой связи</t>
  </si>
  <si>
    <t>Региональный центр правовой информации Могилевской области</t>
  </si>
  <si>
    <t>ОАО "Могилевский мясокомбинат"</t>
  </si>
  <si>
    <t>БРУСП "Белгосстрах" филиал Белгосстраха по Могилевской области</t>
  </si>
  <si>
    <t>КСУП "Чаусский ремстрой"</t>
  </si>
  <si>
    <t>Крический зооветснаб"</t>
  </si>
  <si>
    <t>БРУСП "Белгоссстрах"  Представительство по Чаусскому району</t>
  </si>
  <si>
    <t>ООО "Фирма "Ремона"</t>
  </si>
  <si>
    <t>ОАО "Агрокомбинат "Восход"</t>
  </si>
  <si>
    <t>ОАО "Казимировский опытно-экспериментальный завод"</t>
  </si>
  <si>
    <t>ИООО "Мегакорп"</t>
  </si>
  <si>
    <t>требования БК в белорусских рублях</t>
  </si>
  <si>
    <t>дол</t>
  </si>
  <si>
    <t>евро</t>
  </si>
  <si>
    <t>рос. Руб.</t>
  </si>
  <si>
    <t>номер кредитора по реестру</t>
  </si>
  <si>
    <t>№ п/п</t>
  </si>
  <si>
    <t xml:space="preserve">разница по агромашу </t>
  </si>
  <si>
    <t>в акте 302360,76 в реестре 317026,76</t>
  </si>
  <si>
    <t>в акте</t>
  </si>
  <si>
    <t>ОАО "Агентство по управлению активами" (92,58%)</t>
  </si>
  <si>
    <t xml:space="preserve">ОАО "АСБ "Беларусбанк" </t>
  </si>
  <si>
    <t>2020-2026</t>
  </si>
  <si>
    <t>сент 2026г</t>
  </si>
  <si>
    <t>2020-2030</t>
  </si>
  <si>
    <t>2020-2031</t>
  </si>
  <si>
    <t>главное финансовое управление     ,7,2%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</si>
</sst>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5" fillId="35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ont="1" applyFill="1" applyAlignment="1">
      <alignment/>
    </xf>
    <xf numFmtId="2" fontId="0" fillId="0" borderId="14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14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I7" sqref="I7:J31"/>
    </sheetView>
  </sheetViews>
  <sheetFormatPr defaultColWidth="9.140625" defaultRowHeight="12.75"/>
  <cols>
    <col min="1" max="1" width="5.8515625" style="0" customWidth="1"/>
    <col min="2" max="2" width="9.57421875" style="0" customWidth="1"/>
    <col min="3" max="3" width="38.7109375" style="0" customWidth="1"/>
    <col min="4" max="4" width="15.7109375" style="0" customWidth="1"/>
    <col min="5" max="5" width="12.421875" style="0" customWidth="1"/>
    <col min="6" max="6" width="13.8515625" style="0" customWidth="1"/>
    <col min="7" max="7" width="13.7109375" style="0" customWidth="1"/>
    <col min="9" max="9" width="13.00390625" style="0" customWidth="1"/>
    <col min="11" max="11" width="12.28125" style="0" customWidth="1"/>
  </cols>
  <sheetData>
    <row r="1" spans="4:9" ht="12.75">
      <c r="D1" s="93" t="s">
        <v>29</v>
      </c>
      <c r="E1" s="93"/>
      <c r="F1" s="93"/>
      <c r="G1" s="93"/>
      <c r="H1" s="93"/>
      <c r="I1" s="93"/>
    </row>
    <row r="2" spans="4:9" ht="12.75">
      <c r="D2" s="93" t="s">
        <v>28</v>
      </c>
      <c r="E2" s="93"/>
      <c r="F2" s="93"/>
      <c r="G2" s="93"/>
      <c r="H2" s="93"/>
      <c r="I2" s="93"/>
    </row>
    <row r="3" spans="4:9" ht="12.75">
      <c r="D3" s="93" t="s">
        <v>6</v>
      </c>
      <c r="E3" s="93"/>
      <c r="F3" s="93"/>
      <c r="G3" s="93"/>
      <c r="H3" s="93"/>
      <c r="I3" s="93"/>
    </row>
    <row r="4" spans="4:9" ht="12.75">
      <c r="D4" s="93" t="s">
        <v>27</v>
      </c>
      <c r="E4" s="93"/>
      <c r="F4" s="93"/>
      <c r="G4" s="93"/>
      <c r="H4" s="93"/>
      <c r="I4" s="93"/>
    </row>
    <row r="5" spans="2:7" ht="27.75" customHeight="1">
      <c r="B5" s="92" t="s">
        <v>23</v>
      </c>
      <c r="C5" s="92"/>
      <c r="D5" s="92"/>
      <c r="E5" s="92"/>
      <c r="F5" s="92"/>
      <c r="G5" s="92"/>
    </row>
    <row r="6" spans="1:11" ht="39" customHeight="1">
      <c r="A6" s="86" t="s">
        <v>5</v>
      </c>
      <c r="B6" s="86" t="s">
        <v>24</v>
      </c>
      <c r="C6" s="3" t="s">
        <v>0</v>
      </c>
      <c r="D6" s="88" t="s">
        <v>2</v>
      </c>
      <c r="E6" s="90" t="s">
        <v>15</v>
      </c>
      <c r="F6" s="94" t="s">
        <v>10</v>
      </c>
      <c r="G6" s="95"/>
      <c r="H6" s="24"/>
      <c r="I6" s="24"/>
      <c r="J6" s="24"/>
      <c r="K6" s="24" t="s">
        <v>17</v>
      </c>
    </row>
    <row r="7" spans="1:11" ht="30.75" customHeight="1">
      <c r="A7" s="87"/>
      <c r="B7" s="87"/>
      <c r="C7" s="4" t="s">
        <v>1</v>
      </c>
      <c r="D7" s="89"/>
      <c r="E7" s="91"/>
      <c r="F7" s="23">
        <v>2031</v>
      </c>
      <c r="G7" s="23">
        <v>2032</v>
      </c>
      <c r="I7" s="19"/>
      <c r="K7" s="21">
        <v>1</v>
      </c>
    </row>
    <row r="8" spans="1:10" ht="18" customHeight="1">
      <c r="A8" s="75">
        <v>1</v>
      </c>
      <c r="B8" s="79">
        <v>72</v>
      </c>
      <c r="C8" s="57" t="s">
        <v>97</v>
      </c>
      <c r="D8" s="31">
        <v>78227.39</v>
      </c>
      <c r="E8" s="74" t="s">
        <v>130</v>
      </c>
      <c r="F8" s="38">
        <f>D8/$K$7/12*3</f>
        <v>19556.8475</v>
      </c>
      <c r="G8" s="38">
        <f>D8-F8</f>
        <v>58670.542499999996</v>
      </c>
      <c r="I8" s="27"/>
      <c r="J8" s="27"/>
    </row>
    <row r="9" spans="1:10" ht="23.25" customHeight="1">
      <c r="A9" s="75">
        <v>2</v>
      </c>
      <c r="B9" s="79">
        <v>73</v>
      </c>
      <c r="C9" s="57" t="s">
        <v>98</v>
      </c>
      <c r="D9" s="6">
        <v>735.87</v>
      </c>
      <c r="E9" s="14"/>
      <c r="F9" s="38">
        <f aca="true" t="shared" si="0" ref="F9:F26">D9/$K$7/12*3</f>
        <v>183.9675</v>
      </c>
      <c r="G9" s="29">
        <f>D9-F9</f>
        <v>551.9025</v>
      </c>
      <c r="I9" s="27"/>
      <c r="J9" s="27"/>
    </row>
    <row r="10" spans="1:10" ht="32.25" customHeight="1">
      <c r="A10" s="75">
        <v>3</v>
      </c>
      <c r="B10" s="79">
        <v>74</v>
      </c>
      <c r="C10" s="57" t="s">
        <v>99</v>
      </c>
      <c r="D10" s="60">
        <v>236.36</v>
      </c>
      <c r="E10" s="14"/>
      <c r="F10" s="38">
        <f t="shared" si="0"/>
        <v>59.09</v>
      </c>
      <c r="G10" s="29">
        <f aca="true" t="shared" si="1" ref="G10:G17">D10-F10</f>
        <v>177.27</v>
      </c>
      <c r="I10" s="27"/>
      <c r="J10" s="27"/>
    </row>
    <row r="11" spans="1:10" ht="24" customHeight="1">
      <c r="A11" s="75">
        <v>4</v>
      </c>
      <c r="B11" s="79">
        <v>75</v>
      </c>
      <c r="C11" s="57" t="s">
        <v>101</v>
      </c>
      <c r="D11" s="60">
        <v>4375.13</v>
      </c>
      <c r="E11" s="14"/>
      <c r="F11" s="38">
        <f t="shared" si="0"/>
        <v>1093.7825</v>
      </c>
      <c r="G11" s="29">
        <f t="shared" si="1"/>
        <v>3281.3475</v>
      </c>
      <c r="I11" s="27"/>
      <c r="J11" s="27"/>
    </row>
    <row r="12" spans="1:10" ht="27.75" customHeight="1">
      <c r="A12" s="75">
        <v>5</v>
      </c>
      <c r="B12" s="79">
        <v>76</v>
      </c>
      <c r="C12" s="57" t="s">
        <v>102</v>
      </c>
      <c r="D12" s="60">
        <v>12.16</v>
      </c>
      <c r="E12" s="14"/>
      <c r="F12" s="38">
        <f t="shared" si="0"/>
        <v>3.04</v>
      </c>
      <c r="G12" s="29">
        <f t="shared" si="1"/>
        <v>9.120000000000001</v>
      </c>
      <c r="I12" s="27"/>
      <c r="J12" s="27"/>
    </row>
    <row r="13" spans="1:10" ht="29.25" customHeight="1">
      <c r="A13" s="75">
        <v>6</v>
      </c>
      <c r="B13" s="79">
        <v>77</v>
      </c>
      <c r="C13" s="57" t="s">
        <v>103</v>
      </c>
      <c r="D13" s="60">
        <v>939.51</v>
      </c>
      <c r="E13" s="14"/>
      <c r="F13" s="38">
        <f t="shared" si="0"/>
        <v>234.8775</v>
      </c>
      <c r="G13" s="29">
        <f t="shared" si="1"/>
        <v>704.6324999999999</v>
      </c>
      <c r="I13" s="27"/>
      <c r="J13" s="27"/>
    </row>
    <row r="14" spans="1:10" ht="24.75" customHeight="1">
      <c r="A14" s="75">
        <v>7</v>
      </c>
      <c r="B14" s="79">
        <v>78</v>
      </c>
      <c r="C14" s="57" t="s">
        <v>104</v>
      </c>
      <c r="D14" s="60">
        <v>1809.2</v>
      </c>
      <c r="E14" s="14"/>
      <c r="F14" s="38">
        <f t="shared" si="0"/>
        <v>452.30000000000007</v>
      </c>
      <c r="G14" s="29">
        <f t="shared" si="1"/>
        <v>1356.9</v>
      </c>
      <c r="I14" s="27"/>
      <c r="J14" s="27"/>
    </row>
    <row r="15" spans="1:10" ht="26.25" customHeight="1">
      <c r="A15" s="75">
        <v>8</v>
      </c>
      <c r="B15" s="79">
        <v>79</v>
      </c>
      <c r="C15" s="57" t="s">
        <v>105</v>
      </c>
      <c r="D15" s="60">
        <v>4601.36</v>
      </c>
      <c r="E15" s="14"/>
      <c r="F15" s="38">
        <f t="shared" si="0"/>
        <v>1150.34</v>
      </c>
      <c r="G15" s="29">
        <f t="shared" si="1"/>
        <v>3451.0199999999995</v>
      </c>
      <c r="I15" s="27"/>
      <c r="J15" s="27"/>
    </row>
    <row r="16" spans="1:10" ht="24.75" customHeight="1">
      <c r="A16" s="75">
        <v>9</v>
      </c>
      <c r="B16" s="79">
        <v>80</v>
      </c>
      <c r="C16" s="57" t="s">
        <v>106</v>
      </c>
      <c r="D16" s="60">
        <v>99</v>
      </c>
      <c r="E16" s="14"/>
      <c r="F16" s="38">
        <f t="shared" si="0"/>
        <v>24.75</v>
      </c>
      <c r="G16" s="29">
        <f t="shared" si="1"/>
        <v>74.25</v>
      </c>
      <c r="I16" s="27"/>
      <c r="J16" s="27"/>
    </row>
    <row r="17" spans="1:10" ht="17.25" customHeight="1">
      <c r="A17" s="75">
        <v>10</v>
      </c>
      <c r="B17" s="79">
        <v>81</v>
      </c>
      <c r="C17" s="57" t="s">
        <v>107</v>
      </c>
      <c r="D17" s="60">
        <v>71284.44</v>
      </c>
      <c r="E17" s="14"/>
      <c r="F17" s="38">
        <f t="shared" si="0"/>
        <v>17821.11</v>
      </c>
      <c r="G17" s="29">
        <f t="shared" si="1"/>
        <v>53463.33</v>
      </c>
      <c r="I17" s="27"/>
      <c r="J17" s="27"/>
    </row>
    <row r="18" spans="1:10" ht="33" customHeight="1">
      <c r="A18" s="75">
        <v>11</v>
      </c>
      <c r="B18" s="79">
        <v>82</v>
      </c>
      <c r="C18" s="57" t="s">
        <v>108</v>
      </c>
      <c r="D18" s="60">
        <v>138.14</v>
      </c>
      <c r="E18" s="14"/>
      <c r="F18" s="38">
        <f t="shared" si="0"/>
        <v>34.535</v>
      </c>
      <c r="G18" s="29">
        <f aca="true" t="shared" si="2" ref="G18:G26">D18-F18</f>
        <v>103.60499999999999</v>
      </c>
      <c r="I18" s="27"/>
      <c r="J18" s="27"/>
    </row>
    <row r="19" spans="1:10" ht="14.25" customHeight="1">
      <c r="A19" s="75">
        <v>12</v>
      </c>
      <c r="B19" s="79">
        <v>83</v>
      </c>
      <c r="C19" s="57" t="s">
        <v>109</v>
      </c>
      <c r="D19" s="60">
        <v>123458.71</v>
      </c>
      <c r="E19" s="14"/>
      <c r="F19" s="38">
        <f t="shared" si="0"/>
        <v>30864.6775</v>
      </c>
      <c r="G19" s="29">
        <f t="shared" si="2"/>
        <v>92594.0325</v>
      </c>
      <c r="I19" s="27"/>
      <c r="J19" s="27"/>
    </row>
    <row r="20" spans="1:10" ht="18.75" customHeight="1">
      <c r="A20" s="75">
        <v>13</v>
      </c>
      <c r="B20" s="79">
        <v>84</v>
      </c>
      <c r="C20" s="57" t="s">
        <v>110</v>
      </c>
      <c r="D20" s="60">
        <v>3244.74</v>
      </c>
      <c r="E20" s="14"/>
      <c r="F20" s="38">
        <f t="shared" si="0"/>
        <v>811.185</v>
      </c>
      <c r="G20" s="29">
        <f t="shared" si="2"/>
        <v>2433.555</v>
      </c>
      <c r="I20" s="27"/>
      <c r="J20" s="27"/>
    </row>
    <row r="21" spans="1:10" ht="28.5" customHeight="1">
      <c r="A21" s="75">
        <v>14</v>
      </c>
      <c r="B21" s="79">
        <v>85</v>
      </c>
      <c r="C21" s="57" t="s">
        <v>111</v>
      </c>
      <c r="D21" s="60">
        <v>1495.39</v>
      </c>
      <c r="E21" s="14"/>
      <c r="F21" s="38">
        <f t="shared" si="0"/>
        <v>373.8475</v>
      </c>
      <c r="G21" s="29">
        <f t="shared" si="2"/>
        <v>1121.5425</v>
      </c>
      <c r="I21" s="27"/>
      <c r="J21" s="27"/>
    </row>
    <row r="22" spans="1:10" ht="24" customHeight="1">
      <c r="A22" s="75">
        <v>15</v>
      </c>
      <c r="B22" s="79">
        <v>86</v>
      </c>
      <c r="C22" s="57" t="s">
        <v>112</v>
      </c>
      <c r="D22" s="60">
        <v>411.23</v>
      </c>
      <c r="E22" s="14"/>
      <c r="F22" s="38">
        <f t="shared" si="0"/>
        <v>102.8075</v>
      </c>
      <c r="G22" s="29">
        <f t="shared" si="2"/>
        <v>308.4225</v>
      </c>
      <c r="I22" s="27"/>
      <c r="J22" s="27"/>
    </row>
    <row r="23" spans="1:10" ht="14.25" customHeight="1">
      <c r="A23" s="75">
        <v>16</v>
      </c>
      <c r="B23" s="79">
        <v>87</v>
      </c>
      <c r="C23" s="57" t="s">
        <v>113</v>
      </c>
      <c r="D23" s="60">
        <v>638.17</v>
      </c>
      <c r="E23" s="14"/>
      <c r="F23" s="38">
        <f t="shared" si="0"/>
        <v>159.5425</v>
      </c>
      <c r="G23" s="29">
        <f t="shared" si="2"/>
        <v>478.62749999999994</v>
      </c>
      <c r="I23" s="27"/>
      <c r="J23" s="27"/>
    </row>
    <row r="24" spans="1:10" ht="12" customHeight="1">
      <c r="A24" s="75">
        <v>17</v>
      </c>
      <c r="B24" s="79">
        <v>88</v>
      </c>
      <c r="C24" s="57" t="s">
        <v>114</v>
      </c>
      <c r="D24" s="60">
        <v>856.77</v>
      </c>
      <c r="E24" s="14"/>
      <c r="F24" s="38">
        <f t="shared" si="0"/>
        <v>214.1925</v>
      </c>
      <c r="G24" s="29">
        <f t="shared" si="2"/>
        <v>642.5775</v>
      </c>
      <c r="I24" s="27"/>
      <c r="J24" s="27"/>
    </row>
    <row r="25" spans="1:10" ht="18" customHeight="1">
      <c r="A25" s="75">
        <v>18</v>
      </c>
      <c r="B25" s="79">
        <v>89</v>
      </c>
      <c r="C25" s="57" t="s">
        <v>115</v>
      </c>
      <c r="D25" s="60">
        <v>1138.1</v>
      </c>
      <c r="E25" s="14"/>
      <c r="F25" s="38">
        <f t="shared" si="0"/>
        <v>284.525</v>
      </c>
      <c r="G25" s="29">
        <f t="shared" si="2"/>
        <v>853.5749999999999</v>
      </c>
      <c r="I25" s="27"/>
      <c r="J25" s="27"/>
    </row>
    <row r="26" spans="1:10" ht="30.75" customHeight="1">
      <c r="A26" s="75">
        <v>19</v>
      </c>
      <c r="B26" s="78">
        <v>11</v>
      </c>
      <c r="C26" s="59" t="s">
        <v>39</v>
      </c>
      <c r="D26" s="61">
        <v>60605.98</v>
      </c>
      <c r="E26" s="50"/>
      <c r="F26" s="38">
        <f t="shared" si="0"/>
        <v>15151.495000000003</v>
      </c>
      <c r="G26" s="38">
        <f t="shared" si="2"/>
        <v>45454.485</v>
      </c>
      <c r="I26" s="27"/>
      <c r="J26" s="27"/>
    </row>
    <row r="27" spans="1:11" ht="19.5" customHeight="1">
      <c r="A27" s="14"/>
      <c r="B27" s="48"/>
      <c r="C27" s="49" t="s">
        <v>25</v>
      </c>
      <c r="D27" s="62">
        <f>SUM(D8:D26)</f>
        <v>354307.64999999997</v>
      </c>
      <c r="E27" s="51">
        <f>SUM(E8:E26)</f>
        <v>0</v>
      </c>
      <c r="F27" s="62">
        <f>SUM(F8:F26)</f>
        <v>88576.9125</v>
      </c>
      <c r="G27" s="62">
        <f>SUM(G8:G26)</f>
        <v>265730.7375</v>
      </c>
      <c r="I27" s="27"/>
      <c r="J27" s="27"/>
      <c r="K27">
        <f>D27/12</f>
        <v>29525.637499999997</v>
      </c>
    </row>
    <row r="28" spans="3:4" ht="12.75">
      <c r="C28" s="11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</sheetData>
  <sheetProtection/>
  <mergeCells count="10">
    <mergeCell ref="D1:I1"/>
    <mergeCell ref="D2:I2"/>
    <mergeCell ref="D3:I3"/>
    <mergeCell ref="D4:I4"/>
    <mergeCell ref="F6:G6"/>
    <mergeCell ref="A6:A7"/>
    <mergeCell ref="B6:B7"/>
    <mergeCell ref="D6:D7"/>
    <mergeCell ref="E6:E7"/>
    <mergeCell ref="B5:G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8515625" style="0" customWidth="1"/>
    <col min="2" max="2" width="9.28125" style="0" customWidth="1"/>
    <col min="3" max="3" width="34.00390625" style="0" customWidth="1"/>
    <col min="4" max="4" width="14.421875" style="0" customWidth="1"/>
    <col min="5" max="5" width="11.7109375" style="0" customWidth="1"/>
    <col min="6" max="6" width="14.140625" style="0" customWidth="1"/>
    <col min="7" max="7" width="16.28125" style="0" customWidth="1"/>
    <col min="9" max="9" width="12.57421875" style="0" customWidth="1"/>
  </cols>
  <sheetData>
    <row r="1" spans="4:8" ht="12.75">
      <c r="D1" s="93" t="s">
        <v>30</v>
      </c>
      <c r="E1" s="93"/>
      <c r="F1" s="93"/>
      <c r="G1" s="93"/>
      <c r="H1" s="93"/>
    </row>
    <row r="2" spans="4:8" ht="12.75">
      <c r="D2" s="93" t="s">
        <v>28</v>
      </c>
      <c r="E2" s="93"/>
      <c r="F2" s="93"/>
      <c r="G2" s="93"/>
      <c r="H2" s="93"/>
    </row>
    <row r="3" spans="4:8" ht="12.75">
      <c r="D3" s="93" t="s">
        <v>6</v>
      </c>
      <c r="E3" s="93"/>
      <c r="F3" s="93"/>
      <c r="G3" s="93"/>
      <c r="H3" s="93"/>
    </row>
    <row r="4" spans="4:8" ht="12.75">
      <c r="D4" s="93" t="s">
        <v>27</v>
      </c>
      <c r="E4" s="93"/>
      <c r="F4" s="93"/>
      <c r="G4" s="93"/>
      <c r="H4" s="93"/>
    </row>
    <row r="5" spans="2:9" ht="37.5" customHeight="1">
      <c r="B5" s="92" t="s">
        <v>22</v>
      </c>
      <c r="C5" s="92"/>
      <c r="D5" s="92"/>
      <c r="E5" s="92"/>
      <c r="F5" s="92"/>
      <c r="G5" s="92"/>
      <c r="H5" s="24"/>
      <c r="I5" s="24" t="s">
        <v>17</v>
      </c>
    </row>
    <row r="6" spans="1:9" ht="39" customHeight="1">
      <c r="A6" s="96" t="s">
        <v>121</v>
      </c>
      <c r="B6" s="96" t="s">
        <v>120</v>
      </c>
      <c r="C6" s="3" t="s">
        <v>0</v>
      </c>
      <c r="D6" s="98" t="s">
        <v>16</v>
      </c>
      <c r="E6" s="90" t="s">
        <v>15</v>
      </c>
      <c r="F6" s="94" t="s">
        <v>10</v>
      </c>
      <c r="G6" s="95"/>
      <c r="I6" s="21">
        <v>1</v>
      </c>
    </row>
    <row r="7" spans="1:7" ht="30.75" customHeight="1">
      <c r="A7" s="96"/>
      <c r="B7" s="96"/>
      <c r="C7" s="4" t="s">
        <v>1</v>
      </c>
      <c r="D7" s="99"/>
      <c r="E7" s="91"/>
      <c r="F7" s="20">
        <v>2030</v>
      </c>
      <c r="G7" s="20">
        <v>2031</v>
      </c>
    </row>
    <row r="8" spans="1:7" ht="26.25" customHeight="1">
      <c r="A8" s="54">
        <v>1</v>
      </c>
      <c r="B8" s="68">
        <v>1</v>
      </c>
      <c r="C8" s="57" t="s">
        <v>31</v>
      </c>
      <c r="D8" s="6">
        <v>90</v>
      </c>
      <c r="E8" s="72" t="s">
        <v>129</v>
      </c>
      <c r="F8" s="29">
        <f>D8/$I$6/12*3</f>
        <v>22.5</v>
      </c>
      <c r="G8" s="29">
        <f aca="true" t="shared" si="0" ref="G8:G14">D8-F8</f>
        <v>67.5</v>
      </c>
    </row>
    <row r="9" spans="1:7" ht="28.5" customHeight="1">
      <c r="A9" s="54">
        <v>2</v>
      </c>
      <c r="B9" s="68">
        <v>2</v>
      </c>
      <c r="C9" s="57" t="s">
        <v>32</v>
      </c>
      <c r="D9" s="42">
        <v>2487.42</v>
      </c>
      <c r="E9" s="14"/>
      <c r="F9" s="29">
        <f aca="true" t="shared" si="1" ref="F9:F56">D9/$I$6/12*3</f>
        <v>621.855</v>
      </c>
      <c r="G9" s="29">
        <f t="shared" si="0"/>
        <v>1865.565</v>
      </c>
    </row>
    <row r="10" spans="1:7" ht="38.25">
      <c r="A10" s="54">
        <v>3</v>
      </c>
      <c r="B10" s="68">
        <v>4</v>
      </c>
      <c r="C10" s="57" t="s">
        <v>34</v>
      </c>
      <c r="D10" s="6">
        <v>210</v>
      </c>
      <c r="E10" s="14"/>
      <c r="F10" s="29">
        <f t="shared" si="1"/>
        <v>52.5</v>
      </c>
      <c r="G10" s="29">
        <f t="shared" si="0"/>
        <v>157.5</v>
      </c>
    </row>
    <row r="11" spans="1:7" ht="25.5">
      <c r="A11" s="54">
        <v>4</v>
      </c>
      <c r="B11" s="68">
        <v>6</v>
      </c>
      <c r="C11" s="57" t="s">
        <v>35</v>
      </c>
      <c r="D11" s="6">
        <v>7007.32</v>
      </c>
      <c r="E11" s="14"/>
      <c r="F11" s="29">
        <f t="shared" si="1"/>
        <v>1751.83</v>
      </c>
      <c r="G11" s="29">
        <f t="shared" si="0"/>
        <v>5255.49</v>
      </c>
    </row>
    <row r="12" spans="1:7" ht="25.5">
      <c r="A12" s="54">
        <v>5</v>
      </c>
      <c r="B12" s="68">
        <v>7</v>
      </c>
      <c r="C12" s="59" t="s">
        <v>36</v>
      </c>
      <c r="D12" s="30">
        <v>18599.65</v>
      </c>
      <c r="E12" s="32"/>
      <c r="F12" s="29">
        <f t="shared" si="1"/>
        <v>4649.9125</v>
      </c>
      <c r="G12" s="38">
        <f t="shared" si="0"/>
        <v>13949.737500000001</v>
      </c>
    </row>
    <row r="13" spans="1:7" ht="51">
      <c r="A13" s="54">
        <v>6</v>
      </c>
      <c r="B13" s="68">
        <v>8</v>
      </c>
      <c r="C13" s="59" t="s">
        <v>37</v>
      </c>
      <c r="D13" s="30">
        <v>87.84</v>
      </c>
      <c r="E13" s="28"/>
      <c r="F13" s="29">
        <f t="shared" si="1"/>
        <v>21.96</v>
      </c>
      <c r="G13" s="28">
        <f t="shared" si="0"/>
        <v>65.88</v>
      </c>
    </row>
    <row r="14" spans="1:7" ht="27" customHeight="1">
      <c r="A14" s="54">
        <v>7</v>
      </c>
      <c r="B14" s="68">
        <v>10</v>
      </c>
      <c r="C14" s="59" t="s">
        <v>38</v>
      </c>
      <c r="D14" s="2">
        <v>3236.43</v>
      </c>
      <c r="E14" s="14"/>
      <c r="F14" s="29">
        <f t="shared" si="1"/>
        <v>809.1075</v>
      </c>
      <c r="G14" s="29">
        <f t="shared" si="0"/>
        <v>2427.3224999999998</v>
      </c>
    </row>
    <row r="15" spans="1:7" ht="29.25" customHeight="1">
      <c r="A15" s="54">
        <v>8</v>
      </c>
      <c r="B15" s="68">
        <v>12</v>
      </c>
      <c r="C15" s="59" t="s">
        <v>40</v>
      </c>
      <c r="D15" s="31">
        <v>33605.8</v>
      </c>
      <c r="E15" s="32"/>
      <c r="F15" s="29">
        <f t="shared" si="1"/>
        <v>8401.45</v>
      </c>
      <c r="G15" s="38">
        <f>D15-F15</f>
        <v>25204.350000000002</v>
      </c>
    </row>
    <row r="16" spans="1:7" ht="38.25" customHeight="1">
      <c r="A16" s="54">
        <v>9</v>
      </c>
      <c r="B16" s="68">
        <v>13</v>
      </c>
      <c r="C16" s="59" t="s">
        <v>41</v>
      </c>
      <c r="D16" s="31">
        <v>4320.71</v>
      </c>
      <c r="E16" s="32"/>
      <c r="F16" s="29">
        <f t="shared" si="1"/>
        <v>1080.1775</v>
      </c>
      <c r="G16" s="38">
        <f>D16-F16</f>
        <v>3240.5325000000003</v>
      </c>
    </row>
    <row r="17" spans="1:7" ht="26.25" customHeight="1">
      <c r="A17" s="54">
        <v>10</v>
      </c>
      <c r="B17" s="68">
        <v>16</v>
      </c>
      <c r="C17" s="57" t="s">
        <v>44</v>
      </c>
      <c r="D17" s="26">
        <v>14484.21</v>
      </c>
      <c r="E17" s="28"/>
      <c r="F17" s="29">
        <f t="shared" si="1"/>
        <v>3621.0525</v>
      </c>
      <c r="G17" s="29">
        <f>D17-F17</f>
        <v>10863.1575</v>
      </c>
    </row>
    <row r="18" spans="1:7" ht="25.5" customHeight="1">
      <c r="A18" s="54">
        <v>11</v>
      </c>
      <c r="B18" s="68">
        <v>17</v>
      </c>
      <c r="C18" s="57" t="s">
        <v>45</v>
      </c>
      <c r="D18" s="6">
        <v>297605.85</v>
      </c>
      <c r="E18" s="14"/>
      <c r="F18" s="29">
        <f t="shared" si="1"/>
        <v>74401.4625</v>
      </c>
      <c r="G18" s="29">
        <f aca="true" t="shared" si="2" ref="G18:G56">D18-F18</f>
        <v>223204.38749999998</v>
      </c>
    </row>
    <row r="19" spans="1:7" ht="12.75">
      <c r="A19" s="54">
        <v>12</v>
      </c>
      <c r="B19" s="68">
        <v>18</v>
      </c>
      <c r="C19" s="57" t="s">
        <v>46</v>
      </c>
      <c r="D19" s="2">
        <v>47366.75</v>
      </c>
      <c r="E19" s="14"/>
      <c r="F19" s="29">
        <f t="shared" si="1"/>
        <v>11841.6875</v>
      </c>
      <c r="G19" s="29">
        <f t="shared" si="2"/>
        <v>35525.0625</v>
      </c>
    </row>
    <row r="20" spans="1:7" ht="12.75">
      <c r="A20" s="54">
        <v>13</v>
      </c>
      <c r="B20" s="68">
        <v>19</v>
      </c>
      <c r="C20" s="57" t="s">
        <v>47</v>
      </c>
      <c r="D20" s="2">
        <v>1006.96</v>
      </c>
      <c r="E20" s="14"/>
      <c r="F20" s="29">
        <f t="shared" si="1"/>
        <v>251.74</v>
      </c>
      <c r="G20" s="29">
        <f t="shared" si="2"/>
        <v>755.22</v>
      </c>
    </row>
    <row r="21" spans="1:7" ht="12.75">
      <c r="A21" s="54">
        <v>14</v>
      </c>
      <c r="B21" s="68">
        <v>20</v>
      </c>
      <c r="C21" s="57" t="s">
        <v>48</v>
      </c>
      <c r="D21" s="6">
        <v>147</v>
      </c>
      <c r="E21" s="14"/>
      <c r="F21" s="29">
        <f t="shared" si="1"/>
        <v>36.75</v>
      </c>
      <c r="G21" s="29">
        <f t="shared" si="2"/>
        <v>110.25</v>
      </c>
    </row>
    <row r="22" spans="1:7" ht="25.5">
      <c r="A22" s="54">
        <v>15</v>
      </c>
      <c r="B22" s="68">
        <v>21</v>
      </c>
      <c r="C22" s="57" t="s">
        <v>49</v>
      </c>
      <c r="D22" s="53">
        <v>2809.88</v>
      </c>
      <c r="E22" s="14"/>
      <c r="F22" s="29">
        <f t="shared" si="1"/>
        <v>702.47</v>
      </c>
      <c r="G22" s="29">
        <f t="shared" si="2"/>
        <v>2107.41</v>
      </c>
    </row>
    <row r="23" spans="1:7" ht="25.5">
      <c r="A23" s="54">
        <v>16</v>
      </c>
      <c r="B23" s="68">
        <v>22</v>
      </c>
      <c r="C23" s="57" t="s">
        <v>50</v>
      </c>
      <c r="D23" s="2">
        <v>190.97</v>
      </c>
      <c r="E23" s="14"/>
      <c r="F23" s="29">
        <f t="shared" si="1"/>
        <v>47.7425</v>
      </c>
      <c r="G23" s="29">
        <f t="shared" si="2"/>
        <v>143.2275</v>
      </c>
    </row>
    <row r="24" spans="1:7" ht="25.5">
      <c r="A24" s="54">
        <v>17</v>
      </c>
      <c r="B24" s="68">
        <v>23</v>
      </c>
      <c r="C24" s="57" t="s">
        <v>51</v>
      </c>
      <c r="D24" s="7">
        <v>3086.95</v>
      </c>
      <c r="E24" s="64"/>
      <c r="F24" s="29">
        <f t="shared" si="1"/>
        <v>771.7375</v>
      </c>
      <c r="G24" s="65">
        <f t="shared" si="2"/>
        <v>2315.2124999999996</v>
      </c>
    </row>
    <row r="25" spans="1:7" ht="38.25">
      <c r="A25" s="54">
        <v>18</v>
      </c>
      <c r="B25" s="68">
        <v>24</v>
      </c>
      <c r="C25" s="57" t="s">
        <v>52</v>
      </c>
      <c r="D25" s="60">
        <v>630</v>
      </c>
      <c r="E25" s="64"/>
      <c r="F25" s="29">
        <f t="shared" si="1"/>
        <v>157.5</v>
      </c>
      <c r="G25" s="65">
        <f t="shared" si="2"/>
        <v>472.5</v>
      </c>
    </row>
    <row r="26" spans="1:7" ht="12.75">
      <c r="A26" s="54">
        <v>19</v>
      </c>
      <c r="B26" s="68">
        <v>25</v>
      </c>
      <c r="C26" s="57" t="s">
        <v>53</v>
      </c>
      <c r="D26" s="7">
        <v>19471.97</v>
      </c>
      <c r="E26" s="64"/>
      <c r="F26" s="29">
        <f t="shared" si="1"/>
        <v>4867.9925</v>
      </c>
      <c r="G26" s="65">
        <f t="shared" si="2"/>
        <v>14603.9775</v>
      </c>
    </row>
    <row r="27" spans="1:7" ht="12.75">
      <c r="A27" s="54">
        <v>20</v>
      </c>
      <c r="B27" s="68">
        <v>26</v>
      </c>
      <c r="C27" s="57" t="s">
        <v>54</v>
      </c>
      <c r="D27" s="7">
        <v>2650.55</v>
      </c>
      <c r="E27" s="64"/>
      <c r="F27" s="29">
        <f t="shared" si="1"/>
        <v>662.6375</v>
      </c>
      <c r="G27" s="65">
        <f t="shared" si="2"/>
        <v>1987.9125000000001</v>
      </c>
    </row>
    <row r="28" spans="1:7" ht="12.75">
      <c r="A28" s="54">
        <v>21</v>
      </c>
      <c r="B28" s="68">
        <v>27</v>
      </c>
      <c r="C28" s="57" t="s">
        <v>55</v>
      </c>
      <c r="D28" s="7">
        <v>8209.82</v>
      </c>
      <c r="E28" s="64"/>
      <c r="F28" s="29">
        <f t="shared" si="1"/>
        <v>2052.455</v>
      </c>
      <c r="G28" s="65">
        <f t="shared" si="2"/>
        <v>6157.365</v>
      </c>
    </row>
    <row r="29" spans="1:7" ht="12.75">
      <c r="A29" s="54">
        <v>22</v>
      </c>
      <c r="B29" s="68">
        <v>28</v>
      </c>
      <c r="C29" s="57" t="s">
        <v>56</v>
      </c>
      <c r="D29" s="7">
        <v>38603.24</v>
      </c>
      <c r="E29" s="64"/>
      <c r="F29" s="29">
        <f t="shared" si="1"/>
        <v>9650.81</v>
      </c>
      <c r="G29" s="65">
        <f t="shared" si="2"/>
        <v>28952.43</v>
      </c>
    </row>
    <row r="30" spans="1:7" ht="38.25">
      <c r="A30" s="54">
        <v>23</v>
      </c>
      <c r="B30" s="68">
        <v>29</v>
      </c>
      <c r="C30" s="57" t="s">
        <v>57</v>
      </c>
      <c r="D30" s="7">
        <v>4151.41</v>
      </c>
      <c r="E30" s="64"/>
      <c r="F30" s="29">
        <f t="shared" si="1"/>
        <v>1037.8525</v>
      </c>
      <c r="G30" s="65">
        <f t="shared" si="2"/>
        <v>3113.5575</v>
      </c>
    </row>
    <row r="31" spans="1:7" ht="12.75">
      <c r="A31" s="54">
        <v>24</v>
      </c>
      <c r="B31" s="68">
        <v>30</v>
      </c>
      <c r="C31" s="57" t="s">
        <v>58</v>
      </c>
      <c r="D31" s="7">
        <v>1825.45</v>
      </c>
      <c r="E31" s="64"/>
      <c r="F31" s="29">
        <f t="shared" si="1"/>
        <v>456.3625</v>
      </c>
      <c r="G31" s="65">
        <f t="shared" si="2"/>
        <v>1369.0875</v>
      </c>
    </row>
    <row r="32" spans="1:7" ht="25.5">
      <c r="A32" s="54">
        <v>25</v>
      </c>
      <c r="B32" s="68">
        <v>31</v>
      </c>
      <c r="C32" s="57" t="s">
        <v>20</v>
      </c>
      <c r="D32" s="60">
        <v>840</v>
      </c>
      <c r="E32" s="64"/>
      <c r="F32" s="29">
        <f t="shared" si="1"/>
        <v>210</v>
      </c>
      <c r="G32" s="65">
        <f t="shared" si="2"/>
        <v>630</v>
      </c>
    </row>
    <row r="33" spans="1:7" ht="12.75">
      <c r="A33" s="54">
        <v>26</v>
      </c>
      <c r="B33" s="68">
        <v>32</v>
      </c>
      <c r="C33" s="57" t="s">
        <v>59</v>
      </c>
      <c r="D33" s="7">
        <v>109797.79</v>
      </c>
      <c r="E33" s="64"/>
      <c r="F33" s="29">
        <f t="shared" si="1"/>
        <v>27449.447499999995</v>
      </c>
      <c r="G33" s="65">
        <f t="shared" si="2"/>
        <v>82348.3425</v>
      </c>
    </row>
    <row r="34" spans="1:7" ht="12.75">
      <c r="A34" s="54">
        <v>27</v>
      </c>
      <c r="B34" s="68">
        <v>33</v>
      </c>
      <c r="C34" s="57" t="s">
        <v>60</v>
      </c>
      <c r="D34" s="7">
        <v>5304.98</v>
      </c>
      <c r="E34" s="64"/>
      <c r="F34" s="29">
        <f t="shared" si="1"/>
        <v>1326.245</v>
      </c>
      <c r="G34" s="65">
        <f t="shared" si="2"/>
        <v>3978.7349999999997</v>
      </c>
    </row>
    <row r="35" spans="1:7" ht="38.25">
      <c r="A35" s="54">
        <v>28</v>
      </c>
      <c r="B35" s="68">
        <v>34</v>
      </c>
      <c r="C35" s="57" t="s">
        <v>61</v>
      </c>
      <c r="D35" s="7">
        <v>1753.32</v>
      </c>
      <c r="E35" s="64"/>
      <c r="F35" s="29">
        <f t="shared" si="1"/>
        <v>438.3299999999999</v>
      </c>
      <c r="G35" s="65">
        <f t="shared" si="2"/>
        <v>1314.99</v>
      </c>
    </row>
    <row r="36" spans="1:7" ht="63.75">
      <c r="A36" s="54">
        <v>29</v>
      </c>
      <c r="B36" s="68">
        <v>35</v>
      </c>
      <c r="C36" s="57" t="s">
        <v>62</v>
      </c>
      <c r="D36" s="7">
        <v>12964.57</v>
      </c>
      <c r="E36" s="64"/>
      <c r="F36" s="29">
        <f t="shared" si="1"/>
        <v>3241.1425</v>
      </c>
      <c r="G36" s="65">
        <f t="shared" si="2"/>
        <v>9723.4275</v>
      </c>
    </row>
    <row r="37" spans="1:7" ht="25.5">
      <c r="A37" s="54">
        <v>30</v>
      </c>
      <c r="B37" s="68">
        <v>36</v>
      </c>
      <c r="C37" s="57" t="s">
        <v>63</v>
      </c>
      <c r="D37" s="7">
        <v>4964.66</v>
      </c>
      <c r="E37" s="64"/>
      <c r="F37" s="29">
        <f t="shared" si="1"/>
        <v>1241.165</v>
      </c>
      <c r="G37" s="65">
        <f t="shared" si="2"/>
        <v>3723.495</v>
      </c>
    </row>
    <row r="38" spans="1:7" ht="25.5">
      <c r="A38" s="54">
        <v>31</v>
      </c>
      <c r="B38" s="68">
        <v>37</v>
      </c>
      <c r="C38" s="57" t="s">
        <v>64</v>
      </c>
      <c r="D38" s="7">
        <v>8094.72</v>
      </c>
      <c r="E38" s="64"/>
      <c r="F38" s="29">
        <f t="shared" si="1"/>
        <v>2023.6800000000003</v>
      </c>
      <c r="G38" s="65">
        <f t="shared" si="2"/>
        <v>6071.04</v>
      </c>
    </row>
    <row r="39" spans="1:7" ht="12.75">
      <c r="A39" s="54">
        <v>32</v>
      </c>
      <c r="B39" s="68">
        <v>38</v>
      </c>
      <c r="C39" s="57" t="s">
        <v>65</v>
      </c>
      <c r="D39" s="7">
        <v>4632.07</v>
      </c>
      <c r="E39" s="64"/>
      <c r="F39" s="29">
        <f t="shared" si="1"/>
        <v>1158.0175</v>
      </c>
      <c r="G39" s="65">
        <f t="shared" si="2"/>
        <v>3474.0525</v>
      </c>
    </row>
    <row r="40" spans="1:7" ht="38.25">
      <c r="A40" s="54">
        <v>33</v>
      </c>
      <c r="B40" s="68">
        <v>39</v>
      </c>
      <c r="C40" s="57" t="s">
        <v>66</v>
      </c>
      <c r="D40" s="7">
        <v>2431.89</v>
      </c>
      <c r="E40" s="64"/>
      <c r="F40" s="29">
        <f t="shared" si="1"/>
        <v>607.9725</v>
      </c>
      <c r="G40" s="65">
        <f t="shared" si="2"/>
        <v>1823.9175</v>
      </c>
    </row>
    <row r="41" spans="1:7" ht="12.75">
      <c r="A41" s="54">
        <v>34</v>
      </c>
      <c r="B41" s="68">
        <v>41</v>
      </c>
      <c r="C41" s="57" t="s">
        <v>68</v>
      </c>
      <c r="D41" s="7">
        <v>73.32</v>
      </c>
      <c r="E41" s="64"/>
      <c r="F41" s="29">
        <f t="shared" si="1"/>
        <v>18.33</v>
      </c>
      <c r="G41" s="65">
        <f t="shared" si="2"/>
        <v>54.989999999999995</v>
      </c>
    </row>
    <row r="42" spans="1:7" ht="12.75">
      <c r="A42" s="54">
        <v>35</v>
      </c>
      <c r="B42" s="68">
        <v>42</v>
      </c>
      <c r="C42" s="57" t="s">
        <v>69</v>
      </c>
      <c r="D42" s="7">
        <v>25317.96</v>
      </c>
      <c r="E42" s="64"/>
      <c r="F42" s="29">
        <f t="shared" si="1"/>
        <v>6329.49</v>
      </c>
      <c r="G42" s="65">
        <f t="shared" si="2"/>
        <v>18988.47</v>
      </c>
    </row>
    <row r="43" spans="1:7" ht="12.75">
      <c r="A43" s="54">
        <v>36</v>
      </c>
      <c r="B43" s="68">
        <v>43</v>
      </c>
      <c r="C43" s="57" t="s">
        <v>70</v>
      </c>
      <c r="D43" s="7">
        <v>13096.16</v>
      </c>
      <c r="E43" s="64"/>
      <c r="F43" s="29">
        <f t="shared" si="1"/>
        <v>3274.04</v>
      </c>
      <c r="G43" s="65">
        <f t="shared" si="2"/>
        <v>9822.119999999999</v>
      </c>
    </row>
    <row r="44" spans="1:7" ht="65.25" customHeight="1">
      <c r="A44" s="54">
        <v>37</v>
      </c>
      <c r="B44" s="68">
        <v>45</v>
      </c>
      <c r="C44" s="57" t="s">
        <v>72</v>
      </c>
      <c r="D44" s="7">
        <v>7722.36</v>
      </c>
      <c r="E44" s="64"/>
      <c r="F44" s="29">
        <f t="shared" si="1"/>
        <v>1930.59</v>
      </c>
      <c r="G44" s="65">
        <f t="shared" si="2"/>
        <v>5791.7699999999995</v>
      </c>
    </row>
    <row r="45" spans="1:7" ht="25.5">
      <c r="A45" s="54">
        <v>38</v>
      </c>
      <c r="B45" s="68">
        <v>46</v>
      </c>
      <c r="C45" s="57" t="s">
        <v>73</v>
      </c>
      <c r="D45" s="7">
        <v>1432.68</v>
      </c>
      <c r="E45" s="64"/>
      <c r="F45" s="29">
        <f t="shared" si="1"/>
        <v>358.17</v>
      </c>
      <c r="G45" s="65">
        <f t="shared" si="2"/>
        <v>1074.51</v>
      </c>
    </row>
    <row r="46" spans="1:7" ht="38.25">
      <c r="A46" s="54">
        <v>39</v>
      </c>
      <c r="B46" s="68">
        <v>48</v>
      </c>
      <c r="C46" s="57" t="s">
        <v>75</v>
      </c>
      <c r="D46" s="7">
        <v>13609.85</v>
      </c>
      <c r="E46" s="64"/>
      <c r="F46" s="29">
        <f t="shared" si="1"/>
        <v>3402.4625</v>
      </c>
      <c r="G46" s="65">
        <f t="shared" si="2"/>
        <v>10207.3875</v>
      </c>
    </row>
    <row r="47" spans="1:10" ht="25.5">
      <c r="A47" s="54">
        <v>40</v>
      </c>
      <c r="B47" s="68">
        <v>51</v>
      </c>
      <c r="C47" s="57" t="s">
        <v>78</v>
      </c>
      <c r="D47" s="83">
        <v>317026.76</v>
      </c>
      <c r="E47" s="64"/>
      <c r="F47" s="29">
        <f t="shared" si="1"/>
        <v>79256.69</v>
      </c>
      <c r="G47" s="65">
        <f t="shared" si="2"/>
        <v>237770.07</v>
      </c>
      <c r="I47" s="84">
        <v>302360.76</v>
      </c>
      <c r="J47" s="85" t="s">
        <v>124</v>
      </c>
    </row>
    <row r="48" spans="1:7" ht="12.75">
      <c r="A48" s="54">
        <v>41</v>
      </c>
      <c r="B48" s="68">
        <v>52</v>
      </c>
      <c r="C48" s="57" t="s">
        <v>79</v>
      </c>
      <c r="D48" s="7">
        <v>6382.81</v>
      </c>
      <c r="E48" s="64"/>
      <c r="F48" s="29">
        <f t="shared" si="1"/>
        <v>1595.7025</v>
      </c>
      <c r="G48" s="65">
        <f t="shared" si="2"/>
        <v>4787.1075</v>
      </c>
    </row>
    <row r="49" spans="1:7" ht="25.5">
      <c r="A49" s="54">
        <v>42</v>
      </c>
      <c r="B49" s="68">
        <v>54</v>
      </c>
      <c r="C49" s="57" t="s">
        <v>81</v>
      </c>
      <c r="D49" s="7">
        <v>580854.22</v>
      </c>
      <c r="E49" s="64"/>
      <c r="F49" s="29">
        <f t="shared" si="1"/>
        <v>145213.555</v>
      </c>
      <c r="G49" s="65">
        <f t="shared" si="2"/>
        <v>435640.665</v>
      </c>
    </row>
    <row r="50" spans="1:7" ht="12.75">
      <c r="A50" s="54">
        <v>43</v>
      </c>
      <c r="B50" s="68">
        <v>55</v>
      </c>
      <c r="C50" s="57" t="s">
        <v>82</v>
      </c>
      <c r="D50" s="7">
        <v>1259.9</v>
      </c>
      <c r="E50" s="64"/>
      <c r="F50" s="29">
        <f t="shared" si="1"/>
        <v>314.975</v>
      </c>
      <c r="G50" s="65">
        <f t="shared" si="2"/>
        <v>944.9250000000001</v>
      </c>
    </row>
    <row r="51" spans="1:7" ht="12.75">
      <c r="A51" s="54">
        <v>44</v>
      </c>
      <c r="B51" s="68">
        <v>56</v>
      </c>
      <c r="C51" s="57" t="s">
        <v>83</v>
      </c>
      <c r="D51" s="7">
        <v>9293.74</v>
      </c>
      <c r="E51" s="64"/>
      <c r="F51" s="29">
        <f t="shared" si="1"/>
        <v>2323.435</v>
      </c>
      <c r="G51" s="65">
        <f t="shared" si="2"/>
        <v>6970.305</v>
      </c>
    </row>
    <row r="52" spans="1:7" ht="12.75">
      <c r="A52" s="54">
        <v>45</v>
      </c>
      <c r="B52" s="68">
        <v>57</v>
      </c>
      <c r="C52" s="57" t="s">
        <v>84</v>
      </c>
      <c r="D52" s="7">
        <v>7503.23</v>
      </c>
      <c r="E52" s="64"/>
      <c r="F52" s="29">
        <f t="shared" si="1"/>
        <v>1875.8075</v>
      </c>
      <c r="G52" s="65">
        <f t="shared" si="2"/>
        <v>5627.4225</v>
      </c>
    </row>
    <row r="53" spans="1:7" ht="12.75">
      <c r="A53" s="54">
        <v>46</v>
      </c>
      <c r="B53" s="68">
        <v>61</v>
      </c>
      <c r="C53" s="57" t="s">
        <v>88</v>
      </c>
      <c r="D53" s="7">
        <v>5.7</v>
      </c>
      <c r="E53" s="64"/>
      <c r="F53" s="29">
        <f t="shared" si="1"/>
        <v>1.425</v>
      </c>
      <c r="G53" s="65">
        <f t="shared" si="2"/>
        <v>4.275</v>
      </c>
    </row>
    <row r="54" spans="1:7" ht="12.75">
      <c r="A54" s="54">
        <v>47</v>
      </c>
      <c r="B54" s="68">
        <v>62</v>
      </c>
      <c r="C54" s="57" t="s">
        <v>89</v>
      </c>
      <c r="D54" s="7">
        <v>8282.23</v>
      </c>
      <c r="E54" s="64"/>
      <c r="F54" s="29">
        <f t="shared" si="1"/>
        <v>2070.5575</v>
      </c>
      <c r="G54" s="65">
        <f t="shared" si="2"/>
        <v>6211.6725</v>
      </c>
    </row>
    <row r="55" spans="1:7" ht="25.5">
      <c r="A55" s="54">
        <v>48</v>
      </c>
      <c r="B55" s="68">
        <v>65</v>
      </c>
      <c r="C55" s="57" t="s">
        <v>92</v>
      </c>
      <c r="D55" s="7">
        <v>1381.5</v>
      </c>
      <c r="E55" s="64"/>
      <c r="F55" s="29">
        <f t="shared" si="1"/>
        <v>345.375</v>
      </c>
      <c r="G55" s="65">
        <f t="shared" si="2"/>
        <v>1036.125</v>
      </c>
    </row>
    <row r="56" spans="1:7" ht="25.5">
      <c r="A56" s="54">
        <v>49</v>
      </c>
      <c r="B56" s="68">
        <v>66</v>
      </c>
      <c r="C56" s="57" t="s">
        <v>93</v>
      </c>
      <c r="D56" s="7">
        <v>14909.9</v>
      </c>
      <c r="E56" s="64"/>
      <c r="F56" s="29">
        <f t="shared" si="1"/>
        <v>3727.4749999999995</v>
      </c>
      <c r="G56" s="65">
        <f t="shared" si="2"/>
        <v>11182.425</v>
      </c>
    </row>
    <row r="57" spans="1:7" ht="12.75">
      <c r="A57" s="54"/>
      <c r="B57" s="58"/>
      <c r="C57" s="63"/>
      <c r="D57" s="7"/>
      <c r="E57" s="64"/>
      <c r="F57" s="65"/>
      <c r="G57" s="65"/>
    </row>
    <row r="58" spans="1:10" ht="26.25" customHeight="1">
      <c r="A58" s="54"/>
      <c r="B58" s="15"/>
      <c r="C58" s="7"/>
      <c r="D58" s="8">
        <f>SUM(D8:D56)</f>
        <v>1670822.4999999995</v>
      </c>
      <c r="E58" s="8"/>
      <c r="F58" s="8">
        <f>SUM(F8:F56)</f>
        <v>417705.6249999999</v>
      </c>
      <c r="G58" s="8">
        <f>SUM(G8:G56)</f>
        <v>1253116.875</v>
      </c>
      <c r="J58">
        <f>D58/12</f>
        <v>139235.20833333328</v>
      </c>
    </row>
    <row r="59" spans="3:4" ht="19.5" customHeight="1">
      <c r="C59" s="1"/>
      <c r="D59" s="66"/>
    </row>
    <row r="60" spans="3:4" ht="12.75">
      <c r="C60" s="1"/>
      <c r="D60" s="9"/>
    </row>
    <row r="61" spans="3:4" ht="13.5" customHeight="1">
      <c r="C61" s="11"/>
      <c r="D61" s="10"/>
    </row>
    <row r="62" spans="3:4" ht="17.25" customHeight="1">
      <c r="C62" s="97"/>
      <c r="D62" s="97"/>
    </row>
    <row r="63" spans="3:4" ht="11.25" customHeight="1">
      <c r="C63" s="97"/>
      <c r="D63" s="97"/>
    </row>
    <row r="64" spans="3:5" ht="25.5">
      <c r="C64" s="11"/>
      <c r="D64" s="69" t="s">
        <v>122</v>
      </c>
      <c r="E64" s="19" t="s">
        <v>123</v>
      </c>
    </row>
    <row r="65" spans="3:4" ht="12.75">
      <c r="C65" s="11"/>
      <c r="D65" s="10"/>
    </row>
    <row r="66" spans="3:4" ht="12.75">
      <c r="C66" s="11"/>
      <c r="D66" s="10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</sheetData>
  <sheetProtection/>
  <mergeCells count="12">
    <mergeCell ref="A6:A7"/>
    <mergeCell ref="E6:E7"/>
    <mergeCell ref="F6:G6"/>
    <mergeCell ref="C62:D62"/>
    <mergeCell ref="C63:D63"/>
    <mergeCell ref="B6:B7"/>
    <mergeCell ref="D6:D7"/>
    <mergeCell ref="B5:G5"/>
    <mergeCell ref="D1:H1"/>
    <mergeCell ref="D2:H2"/>
    <mergeCell ref="D3:H3"/>
    <mergeCell ref="D4:H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L7" sqref="L7:L29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40.140625" style="0" customWidth="1"/>
    <col min="4" max="4" width="12.421875" style="0" customWidth="1"/>
    <col min="5" max="5" width="10.7109375" style="0" customWidth="1"/>
    <col min="6" max="6" width="9.421875" style="0" customWidth="1"/>
    <col min="7" max="7" width="11.140625" style="0" customWidth="1"/>
    <col min="8" max="8" width="10.7109375" style="0" customWidth="1"/>
    <col min="9" max="10" width="10.8515625" style="0" customWidth="1"/>
  </cols>
  <sheetData>
    <row r="1" spans="6:10" ht="12.75">
      <c r="F1" s="93" t="s">
        <v>19</v>
      </c>
      <c r="G1" s="93"/>
      <c r="H1" s="93"/>
      <c r="I1" s="93"/>
      <c r="J1" s="93"/>
    </row>
    <row r="2" spans="6:10" ht="12.75">
      <c r="F2" s="93" t="s">
        <v>28</v>
      </c>
      <c r="G2" s="93"/>
      <c r="H2" s="93"/>
      <c r="I2" s="93"/>
      <c r="J2" s="93"/>
    </row>
    <row r="3" spans="6:10" ht="12.75">
      <c r="F3" s="93" t="s">
        <v>6</v>
      </c>
      <c r="G3" s="93"/>
      <c r="H3" s="93"/>
      <c r="I3" s="93"/>
      <c r="J3" s="93"/>
    </row>
    <row r="4" spans="6:10" ht="12.75">
      <c r="F4" s="93" t="s">
        <v>27</v>
      </c>
      <c r="G4" s="93"/>
      <c r="H4" s="93"/>
      <c r="I4" s="93"/>
      <c r="J4" s="93"/>
    </row>
    <row r="5" spans="2:12" ht="32.25" customHeight="1">
      <c r="B5" s="92" t="s">
        <v>21</v>
      </c>
      <c r="C5" s="92"/>
      <c r="D5" s="92"/>
      <c r="E5" s="92"/>
      <c r="F5" s="92"/>
      <c r="G5" s="92"/>
      <c r="H5" s="92"/>
      <c r="I5" s="92"/>
      <c r="J5" s="92"/>
      <c r="L5" t="s">
        <v>14</v>
      </c>
    </row>
    <row r="6" spans="1:12" ht="39" customHeight="1">
      <c r="A6" s="100" t="s">
        <v>5</v>
      </c>
      <c r="B6" s="100" t="s">
        <v>24</v>
      </c>
      <c r="C6" s="3" t="s">
        <v>0</v>
      </c>
      <c r="D6" s="98" t="s">
        <v>12</v>
      </c>
      <c r="E6" s="90" t="s">
        <v>15</v>
      </c>
      <c r="F6" s="94" t="s">
        <v>10</v>
      </c>
      <c r="G6" s="95"/>
      <c r="H6" s="95"/>
      <c r="I6" s="95"/>
      <c r="J6" s="95"/>
      <c r="K6" s="35"/>
      <c r="L6" s="33">
        <v>4</v>
      </c>
    </row>
    <row r="7" spans="1:12" ht="30.75" customHeight="1">
      <c r="A7" s="101"/>
      <c r="B7" s="101"/>
      <c r="C7" s="47" t="s">
        <v>1</v>
      </c>
      <c r="D7" s="99"/>
      <c r="E7" s="91"/>
      <c r="F7" s="17">
        <v>2026</v>
      </c>
      <c r="G7" s="17">
        <v>2027</v>
      </c>
      <c r="H7" s="17">
        <v>2028</v>
      </c>
      <c r="I7" s="17">
        <v>2029</v>
      </c>
      <c r="J7" s="17">
        <v>2030</v>
      </c>
      <c r="K7" s="35"/>
      <c r="L7" s="35"/>
    </row>
    <row r="8" spans="1:12" ht="25.5">
      <c r="A8">
        <v>1</v>
      </c>
      <c r="B8" s="58">
        <v>1</v>
      </c>
      <c r="C8" s="57" t="s">
        <v>31</v>
      </c>
      <c r="D8" s="2">
        <v>11279.88</v>
      </c>
      <c r="E8" s="72" t="s">
        <v>127</v>
      </c>
      <c r="F8" s="18">
        <f aca="true" t="shared" si="0" ref="F8:F39">D8/$L$6/12*3</f>
        <v>704.9925</v>
      </c>
      <c r="G8" s="18">
        <f aca="true" t="shared" si="1" ref="G8:G39">D8/$L$6</f>
        <v>2819.97</v>
      </c>
      <c r="H8" s="18">
        <f aca="true" t="shared" si="2" ref="H8:H39">D8/$L$6</f>
        <v>2819.97</v>
      </c>
      <c r="I8" s="18">
        <f aca="true" t="shared" si="3" ref="I8:I39">D8/$L$6</f>
        <v>2819.97</v>
      </c>
      <c r="J8" s="18">
        <f>D8-F8-G8-H8-I8</f>
        <v>2114.9775000000004</v>
      </c>
      <c r="K8" s="35"/>
      <c r="L8" s="35"/>
    </row>
    <row r="9" spans="1:12" ht="27.75" customHeight="1">
      <c r="A9">
        <v>2</v>
      </c>
      <c r="B9" s="58">
        <v>2</v>
      </c>
      <c r="C9" s="57" t="s">
        <v>32</v>
      </c>
      <c r="D9" s="42">
        <v>8575.72</v>
      </c>
      <c r="E9" s="14"/>
      <c r="F9" s="18">
        <f t="shared" si="0"/>
        <v>535.9825</v>
      </c>
      <c r="G9" s="18">
        <f t="shared" si="1"/>
        <v>2143.93</v>
      </c>
      <c r="H9" s="18">
        <f t="shared" si="2"/>
        <v>2143.93</v>
      </c>
      <c r="I9" s="18">
        <f t="shared" si="3"/>
        <v>2143.93</v>
      </c>
      <c r="J9" s="18">
        <f aca="true" t="shared" si="4" ref="J9:J69">D9-F9-G9-H9-I9</f>
        <v>1607.9474999999993</v>
      </c>
      <c r="K9" s="35"/>
      <c r="L9" s="35"/>
    </row>
    <row r="10" spans="1:12" ht="37.5" customHeight="1">
      <c r="A10">
        <v>3</v>
      </c>
      <c r="B10" s="58">
        <v>3</v>
      </c>
      <c r="C10" s="57" t="s">
        <v>33</v>
      </c>
      <c r="D10" s="2">
        <v>843.95</v>
      </c>
      <c r="E10" s="14"/>
      <c r="F10" s="18">
        <f t="shared" si="0"/>
        <v>52.746875</v>
      </c>
      <c r="G10" s="18">
        <f t="shared" si="1"/>
        <v>210.9875</v>
      </c>
      <c r="H10" s="18">
        <f t="shared" si="2"/>
        <v>210.9875</v>
      </c>
      <c r="I10" s="18">
        <f t="shared" si="3"/>
        <v>210.9875</v>
      </c>
      <c r="J10" s="18">
        <f t="shared" si="4"/>
        <v>158.24062500000002</v>
      </c>
      <c r="K10" s="35"/>
      <c r="L10" s="35"/>
    </row>
    <row r="11" spans="1:12" ht="25.5">
      <c r="A11">
        <v>4</v>
      </c>
      <c r="B11" s="58">
        <v>6</v>
      </c>
      <c r="C11" s="57" t="s">
        <v>35</v>
      </c>
      <c r="D11" s="2">
        <v>9905.58</v>
      </c>
      <c r="E11" s="14"/>
      <c r="F11" s="18">
        <f t="shared" si="0"/>
        <v>619.09875</v>
      </c>
      <c r="G11" s="18">
        <f t="shared" si="1"/>
        <v>2476.395</v>
      </c>
      <c r="H11" s="18">
        <f t="shared" si="2"/>
        <v>2476.395</v>
      </c>
      <c r="I11" s="18">
        <f t="shared" si="3"/>
        <v>2476.395</v>
      </c>
      <c r="J11" s="18">
        <f t="shared" si="4"/>
        <v>1857.2962499999999</v>
      </c>
      <c r="K11" s="35"/>
      <c r="L11" s="35"/>
    </row>
    <row r="12" spans="1:12" ht="25.5" customHeight="1">
      <c r="A12">
        <v>5</v>
      </c>
      <c r="B12" s="58">
        <v>7</v>
      </c>
      <c r="C12" s="59" t="s">
        <v>36</v>
      </c>
      <c r="D12" s="43">
        <v>25931.65</v>
      </c>
      <c r="E12" s="25"/>
      <c r="F12" s="18">
        <f t="shared" si="0"/>
        <v>1620.728125</v>
      </c>
      <c r="G12" s="18">
        <f t="shared" si="1"/>
        <v>6482.9125</v>
      </c>
      <c r="H12" s="18">
        <f t="shared" si="2"/>
        <v>6482.9125</v>
      </c>
      <c r="I12" s="18">
        <f t="shared" si="3"/>
        <v>6482.9125</v>
      </c>
      <c r="J12" s="18">
        <f t="shared" si="4"/>
        <v>4862.184375000001</v>
      </c>
      <c r="K12" s="35"/>
      <c r="L12" s="35"/>
    </row>
    <row r="13" spans="1:12" ht="41.25" customHeight="1">
      <c r="A13">
        <v>6</v>
      </c>
      <c r="B13" s="58">
        <v>8</v>
      </c>
      <c r="C13" s="59" t="s">
        <v>37</v>
      </c>
      <c r="D13" s="42">
        <v>160.2</v>
      </c>
      <c r="E13" s="25"/>
      <c r="F13" s="18">
        <f t="shared" si="0"/>
        <v>10.0125</v>
      </c>
      <c r="G13" s="18">
        <f t="shared" si="1"/>
        <v>40.05</v>
      </c>
      <c r="H13" s="18">
        <f t="shared" si="2"/>
        <v>40.05</v>
      </c>
      <c r="I13" s="18">
        <f t="shared" si="3"/>
        <v>40.05</v>
      </c>
      <c r="J13" s="18">
        <f t="shared" si="4"/>
        <v>30.03750000000001</v>
      </c>
      <c r="K13" s="35"/>
      <c r="L13" s="35"/>
    </row>
    <row r="14" spans="1:12" ht="30" customHeight="1">
      <c r="A14" s="19">
        <v>7</v>
      </c>
      <c r="B14" s="58">
        <v>10</v>
      </c>
      <c r="C14" s="59" t="s">
        <v>38</v>
      </c>
      <c r="D14" s="42">
        <v>4158.85</v>
      </c>
      <c r="E14" s="14"/>
      <c r="F14" s="18">
        <f t="shared" si="0"/>
        <v>259.928125</v>
      </c>
      <c r="G14" s="18">
        <f t="shared" si="1"/>
        <v>1039.7125</v>
      </c>
      <c r="H14" s="18">
        <f t="shared" si="2"/>
        <v>1039.7125</v>
      </c>
      <c r="I14" s="18">
        <f t="shared" si="3"/>
        <v>1039.7125</v>
      </c>
      <c r="J14" s="18">
        <f t="shared" si="4"/>
        <v>779.7843750000002</v>
      </c>
      <c r="K14" s="35"/>
      <c r="L14" s="35"/>
    </row>
    <row r="15" spans="1:12" ht="28.5" customHeight="1">
      <c r="A15" s="19">
        <v>8</v>
      </c>
      <c r="B15" s="58">
        <v>11</v>
      </c>
      <c r="C15" s="59" t="s">
        <v>39</v>
      </c>
      <c r="D15" s="44">
        <v>1604076.55</v>
      </c>
      <c r="E15" s="14"/>
      <c r="F15" s="18">
        <f t="shared" si="0"/>
        <v>100254.784375</v>
      </c>
      <c r="G15" s="18">
        <f t="shared" si="1"/>
        <v>401019.1375</v>
      </c>
      <c r="H15" s="18">
        <f t="shared" si="2"/>
        <v>401019.1375</v>
      </c>
      <c r="I15" s="18">
        <f t="shared" si="3"/>
        <v>401019.1375</v>
      </c>
      <c r="J15" s="18">
        <f t="shared" si="4"/>
        <v>300764.3531250001</v>
      </c>
      <c r="K15" s="35"/>
      <c r="L15" s="35"/>
    </row>
    <row r="16" spans="1:12" ht="30" customHeight="1">
      <c r="A16" s="19">
        <v>9</v>
      </c>
      <c r="B16" s="58">
        <v>12</v>
      </c>
      <c r="C16" s="59" t="s">
        <v>40</v>
      </c>
      <c r="D16" s="42">
        <v>20944.73</v>
      </c>
      <c r="E16" s="14"/>
      <c r="F16" s="18">
        <f t="shared" si="0"/>
        <v>1309.045625</v>
      </c>
      <c r="G16" s="18">
        <f t="shared" si="1"/>
        <v>5236.1825</v>
      </c>
      <c r="H16" s="18">
        <f t="shared" si="2"/>
        <v>5236.1825</v>
      </c>
      <c r="I16" s="18">
        <f t="shared" si="3"/>
        <v>5236.1825</v>
      </c>
      <c r="J16" s="18">
        <f t="shared" si="4"/>
        <v>3927.136875000003</v>
      </c>
      <c r="K16" s="35"/>
      <c r="L16" s="35"/>
    </row>
    <row r="17" spans="1:12" ht="38.25">
      <c r="A17" s="19">
        <v>10</v>
      </c>
      <c r="B17" s="58">
        <v>13</v>
      </c>
      <c r="C17" s="59" t="s">
        <v>41</v>
      </c>
      <c r="D17" s="42">
        <v>8694.77</v>
      </c>
      <c r="E17" s="14"/>
      <c r="F17" s="18">
        <f t="shared" si="0"/>
        <v>543.423125</v>
      </c>
      <c r="G17" s="18">
        <f t="shared" si="1"/>
        <v>2173.6925</v>
      </c>
      <c r="H17" s="18">
        <f t="shared" si="2"/>
        <v>2173.6925</v>
      </c>
      <c r="I17" s="18">
        <f t="shared" si="3"/>
        <v>2173.6925</v>
      </c>
      <c r="J17" s="18">
        <f t="shared" si="4"/>
        <v>1630.2693749999999</v>
      </c>
      <c r="K17" s="35"/>
      <c r="L17" s="35"/>
    </row>
    <row r="18" spans="1:12" ht="17.25" customHeight="1">
      <c r="A18" s="19">
        <v>11</v>
      </c>
      <c r="B18" s="58">
        <v>14</v>
      </c>
      <c r="C18" s="59" t="s">
        <v>42</v>
      </c>
      <c r="D18" s="42">
        <v>1920</v>
      </c>
      <c r="E18" s="14"/>
      <c r="F18" s="18">
        <f t="shared" si="0"/>
        <v>120</v>
      </c>
      <c r="G18" s="18">
        <f t="shared" si="1"/>
        <v>480</v>
      </c>
      <c r="H18" s="18">
        <f t="shared" si="2"/>
        <v>480</v>
      </c>
      <c r="I18" s="18">
        <f t="shared" si="3"/>
        <v>480</v>
      </c>
      <c r="J18" s="18">
        <f t="shared" si="4"/>
        <v>360</v>
      </c>
      <c r="K18" s="35"/>
      <c r="L18" s="35"/>
    </row>
    <row r="19" spans="1:12" ht="27.75" customHeight="1">
      <c r="A19" s="19">
        <v>12</v>
      </c>
      <c r="B19" s="58">
        <v>15</v>
      </c>
      <c r="C19" s="57" t="s">
        <v>43</v>
      </c>
      <c r="D19" s="42">
        <v>1036.06</v>
      </c>
      <c r="E19" s="14"/>
      <c r="F19" s="18">
        <f t="shared" si="0"/>
        <v>64.75375</v>
      </c>
      <c r="G19" s="18">
        <f t="shared" si="1"/>
        <v>259.015</v>
      </c>
      <c r="H19" s="18">
        <f t="shared" si="2"/>
        <v>259.015</v>
      </c>
      <c r="I19" s="18">
        <f t="shared" si="3"/>
        <v>259.015</v>
      </c>
      <c r="J19" s="18">
        <f t="shared" si="4"/>
        <v>194.26125000000002</v>
      </c>
      <c r="K19" s="35"/>
      <c r="L19" s="35"/>
    </row>
    <row r="20" spans="1:13" ht="33.75" customHeight="1">
      <c r="A20" s="19">
        <v>13</v>
      </c>
      <c r="B20" s="58">
        <v>16</v>
      </c>
      <c r="C20" s="57" t="s">
        <v>44</v>
      </c>
      <c r="D20" s="45">
        <v>223431.69</v>
      </c>
      <c r="E20" s="32"/>
      <c r="F20" s="18">
        <f t="shared" si="0"/>
        <v>13964.480625</v>
      </c>
      <c r="G20" s="18">
        <f t="shared" si="1"/>
        <v>55857.9225</v>
      </c>
      <c r="H20" s="18">
        <f t="shared" si="2"/>
        <v>55857.9225</v>
      </c>
      <c r="I20" s="18">
        <f t="shared" si="3"/>
        <v>55857.9225</v>
      </c>
      <c r="J20" s="18">
        <f t="shared" si="4"/>
        <v>41893.44187499999</v>
      </c>
      <c r="K20" s="35"/>
      <c r="L20" s="37"/>
      <c r="M20" s="13"/>
    </row>
    <row r="21" spans="1:13" ht="39.75" customHeight="1">
      <c r="A21" s="19">
        <v>14</v>
      </c>
      <c r="B21" s="58">
        <v>17</v>
      </c>
      <c r="C21" s="57" t="s">
        <v>45</v>
      </c>
      <c r="D21" s="42">
        <v>747106.86</v>
      </c>
      <c r="E21" s="25"/>
      <c r="F21" s="18">
        <f t="shared" si="0"/>
        <v>46694.17875</v>
      </c>
      <c r="G21" s="18">
        <f t="shared" si="1"/>
        <v>186776.715</v>
      </c>
      <c r="H21" s="18">
        <f t="shared" si="2"/>
        <v>186776.715</v>
      </c>
      <c r="I21" s="18">
        <f t="shared" si="3"/>
        <v>186776.715</v>
      </c>
      <c r="J21" s="18">
        <f t="shared" si="4"/>
        <v>140082.5362500001</v>
      </c>
      <c r="K21" s="35"/>
      <c r="L21" s="37"/>
      <c r="M21" s="13"/>
    </row>
    <row r="22" spans="1:13" ht="17.25" customHeight="1">
      <c r="A22" s="76">
        <v>15</v>
      </c>
      <c r="B22" s="58">
        <v>19</v>
      </c>
      <c r="C22" s="57" t="s">
        <v>47</v>
      </c>
      <c r="D22" s="42">
        <v>2860.98</v>
      </c>
      <c r="E22" s="14"/>
      <c r="F22" s="18">
        <f t="shared" si="0"/>
        <v>178.81125</v>
      </c>
      <c r="G22" s="18">
        <f t="shared" si="1"/>
        <v>715.245</v>
      </c>
      <c r="H22" s="18">
        <f t="shared" si="2"/>
        <v>715.245</v>
      </c>
      <c r="I22" s="18">
        <f t="shared" si="3"/>
        <v>715.245</v>
      </c>
      <c r="J22" s="18">
        <f t="shared" si="4"/>
        <v>536.43375</v>
      </c>
      <c r="K22" s="35"/>
      <c r="L22" s="37"/>
      <c r="M22" s="13"/>
    </row>
    <row r="23" spans="1:12" ht="18.75" customHeight="1">
      <c r="A23" s="19">
        <v>16</v>
      </c>
      <c r="B23" s="58">
        <v>20</v>
      </c>
      <c r="C23" s="57" t="s">
        <v>48</v>
      </c>
      <c r="D23" s="42">
        <v>65549.71</v>
      </c>
      <c r="E23" s="14"/>
      <c r="F23" s="18">
        <f t="shared" si="0"/>
        <v>4096.856875</v>
      </c>
      <c r="G23" s="18">
        <f t="shared" si="1"/>
        <v>16387.4275</v>
      </c>
      <c r="H23" s="18">
        <f t="shared" si="2"/>
        <v>16387.4275</v>
      </c>
      <c r="I23" s="18">
        <f t="shared" si="3"/>
        <v>16387.4275</v>
      </c>
      <c r="J23" s="18">
        <f t="shared" si="4"/>
        <v>12290.570625</v>
      </c>
      <c r="K23" s="35"/>
      <c r="L23" s="35"/>
    </row>
    <row r="24" spans="1:12" ht="33.75" customHeight="1">
      <c r="A24" s="19">
        <v>17</v>
      </c>
      <c r="B24" s="58">
        <v>21</v>
      </c>
      <c r="C24" s="57" t="s">
        <v>49</v>
      </c>
      <c r="D24" s="42">
        <v>3128.37</v>
      </c>
      <c r="E24" s="14"/>
      <c r="F24" s="18">
        <f t="shared" si="0"/>
        <v>195.523125</v>
      </c>
      <c r="G24" s="18">
        <f t="shared" si="1"/>
        <v>782.0925</v>
      </c>
      <c r="H24" s="18">
        <f t="shared" si="2"/>
        <v>782.0925</v>
      </c>
      <c r="I24" s="18">
        <f t="shared" si="3"/>
        <v>782.0925</v>
      </c>
      <c r="J24" s="18">
        <f t="shared" si="4"/>
        <v>586.5693749999996</v>
      </c>
      <c r="K24" s="35"/>
      <c r="L24" s="35"/>
    </row>
    <row r="25" spans="1:12" ht="20.25" customHeight="1">
      <c r="A25" s="19">
        <v>18</v>
      </c>
      <c r="B25" s="58">
        <v>22</v>
      </c>
      <c r="C25" s="57" t="s">
        <v>50</v>
      </c>
      <c r="D25" s="42">
        <v>4100.21</v>
      </c>
      <c r="E25" s="14"/>
      <c r="F25" s="18">
        <f t="shared" si="0"/>
        <v>256.263125</v>
      </c>
      <c r="G25" s="18">
        <f t="shared" si="1"/>
        <v>1025.0525</v>
      </c>
      <c r="H25" s="18">
        <f t="shared" si="2"/>
        <v>1025.0525</v>
      </c>
      <c r="I25" s="18">
        <f t="shared" si="3"/>
        <v>1025.0525</v>
      </c>
      <c r="J25" s="18">
        <f t="shared" si="4"/>
        <v>768.7893749999998</v>
      </c>
      <c r="K25" s="35"/>
      <c r="L25" s="35"/>
    </row>
    <row r="26" spans="1:12" ht="24" customHeight="1">
      <c r="A26" s="19">
        <v>19</v>
      </c>
      <c r="B26" s="58">
        <v>23</v>
      </c>
      <c r="C26" s="57" t="s">
        <v>51</v>
      </c>
      <c r="D26" s="42">
        <v>28525.98</v>
      </c>
      <c r="E26" s="14"/>
      <c r="F26" s="18">
        <f t="shared" si="0"/>
        <v>1782.87375</v>
      </c>
      <c r="G26" s="18">
        <f t="shared" si="1"/>
        <v>7131.495</v>
      </c>
      <c r="H26" s="18">
        <f t="shared" si="2"/>
        <v>7131.495</v>
      </c>
      <c r="I26" s="18">
        <f t="shared" si="3"/>
        <v>7131.495</v>
      </c>
      <c r="J26" s="18">
        <f t="shared" si="4"/>
        <v>5348.621250000003</v>
      </c>
      <c r="K26" s="35"/>
      <c r="L26" s="35"/>
    </row>
    <row r="27" spans="1:12" ht="16.5" customHeight="1">
      <c r="A27" s="19">
        <v>20</v>
      </c>
      <c r="B27" s="58">
        <v>26</v>
      </c>
      <c r="C27" s="57" t="s">
        <v>54</v>
      </c>
      <c r="D27" s="42">
        <v>2275.05</v>
      </c>
      <c r="E27" s="14"/>
      <c r="F27" s="18">
        <f t="shared" si="0"/>
        <v>142.190625</v>
      </c>
      <c r="G27" s="18">
        <f t="shared" si="1"/>
        <v>568.7625</v>
      </c>
      <c r="H27" s="18">
        <f t="shared" si="2"/>
        <v>568.7625</v>
      </c>
      <c r="I27" s="18">
        <f t="shared" si="3"/>
        <v>568.7625</v>
      </c>
      <c r="J27" s="18">
        <f t="shared" si="4"/>
        <v>426.57187499999986</v>
      </c>
      <c r="K27" s="35"/>
      <c r="L27" s="35"/>
    </row>
    <row r="28" spans="1:12" ht="16.5" customHeight="1">
      <c r="A28" s="19">
        <v>21</v>
      </c>
      <c r="B28" s="58">
        <v>27</v>
      </c>
      <c r="C28" s="57" t="s">
        <v>55</v>
      </c>
      <c r="D28" s="42">
        <v>12783.32</v>
      </c>
      <c r="E28" s="14"/>
      <c r="F28" s="18">
        <f t="shared" si="0"/>
        <v>798.9575</v>
      </c>
      <c r="G28" s="18">
        <f t="shared" si="1"/>
        <v>3195.83</v>
      </c>
      <c r="H28" s="18">
        <f t="shared" si="2"/>
        <v>3195.83</v>
      </c>
      <c r="I28" s="18">
        <f t="shared" si="3"/>
        <v>3195.83</v>
      </c>
      <c r="J28" s="18">
        <f t="shared" si="4"/>
        <v>2396.8724999999995</v>
      </c>
      <c r="K28" s="35"/>
      <c r="L28" s="35"/>
    </row>
    <row r="29" spans="1:12" ht="16.5" customHeight="1">
      <c r="A29" s="19">
        <v>22</v>
      </c>
      <c r="B29" s="58">
        <v>28</v>
      </c>
      <c r="C29" s="57" t="s">
        <v>56</v>
      </c>
      <c r="D29" s="42">
        <v>7191.48</v>
      </c>
      <c r="E29" s="14"/>
      <c r="F29" s="18">
        <f t="shared" si="0"/>
        <v>449.4675</v>
      </c>
      <c r="G29" s="18">
        <f t="shared" si="1"/>
        <v>1797.87</v>
      </c>
      <c r="H29" s="18">
        <f t="shared" si="2"/>
        <v>1797.87</v>
      </c>
      <c r="I29" s="18">
        <f t="shared" si="3"/>
        <v>1797.87</v>
      </c>
      <c r="J29" s="18">
        <f t="shared" si="4"/>
        <v>1348.4025000000001</v>
      </c>
      <c r="K29" s="35"/>
      <c r="L29" s="35"/>
    </row>
    <row r="30" spans="1:12" ht="40.5" customHeight="1">
      <c r="A30" s="19">
        <v>23</v>
      </c>
      <c r="B30" s="58">
        <v>29</v>
      </c>
      <c r="C30" s="57" t="s">
        <v>57</v>
      </c>
      <c r="D30" s="42">
        <v>4775.31</v>
      </c>
      <c r="E30" s="14"/>
      <c r="F30" s="18">
        <f t="shared" si="0"/>
        <v>298.456875</v>
      </c>
      <c r="G30" s="18">
        <f t="shared" si="1"/>
        <v>1193.8275</v>
      </c>
      <c r="H30" s="18">
        <f t="shared" si="2"/>
        <v>1193.8275</v>
      </c>
      <c r="I30" s="18">
        <f t="shared" si="3"/>
        <v>1193.8275</v>
      </c>
      <c r="J30" s="18">
        <f t="shared" si="4"/>
        <v>895.3706249999998</v>
      </c>
      <c r="K30" s="35"/>
      <c r="L30" s="35"/>
    </row>
    <row r="31" spans="1:12" ht="40.5" customHeight="1">
      <c r="A31" s="19">
        <v>24</v>
      </c>
      <c r="B31" s="58">
        <v>30</v>
      </c>
      <c r="C31" s="57" t="s">
        <v>58</v>
      </c>
      <c r="D31" s="42">
        <v>4850.46</v>
      </c>
      <c r="E31" s="14"/>
      <c r="F31" s="18">
        <f t="shared" si="0"/>
        <v>303.15375</v>
      </c>
      <c r="G31" s="18">
        <f t="shared" si="1"/>
        <v>1212.615</v>
      </c>
      <c r="H31" s="18">
        <f t="shared" si="2"/>
        <v>1212.615</v>
      </c>
      <c r="I31" s="18">
        <f t="shared" si="3"/>
        <v>1212.615</v>
      </c>
      <c r="J31" s="18">
        <f t="shared" si="4"/>
        <v>909.4612500000001</v>
      </c>
      <c r="K31" s="35"/>
      <c r="L31" s="35"/>
    </row>
    <row r="32" spans="1:12" ht="16.5" customHeight="1">
      <c r="A32" s="19">
        <v>25</v>
      </c>
      <c r="B32" s="58">
        <v>32</v>
      </c>
      <c r="C32" s="57" t="s">
        <v>59</v>
      </c>
      <c r="D32" s="42">
        <v>143797.7</v>
      </c>
      <c r="E32" s="14"/>
      <c r="F32" s="18">
        <f t="shared" si="0"/>
        <v>8987.35625</v>
      </c>
      <c r="G32" s="18">
        <f t="shared" si="1"/>
        <v>35949.425</v>
      </c>
      <c r="H32" s="18">
        <f t="shared" si="2"/>
        <v>35949.425</v>
      </c>
      <c r="I32" s="18">
        <f t="shared" si="3"/>
        <v>35949.425</v>
      </c>
      <c r="J32" s="18">
        <f t="shared" si="4"/>
        <v>26962.06874999999</v>
      </c>
      <c r="K32" s="35"/>
      <c r="L32" s="35"/>
    </row>
    <row r="33" spans="1:12" ht="16.5" customHeight="1">
      <c r="A33" s="19">
        <v>26</v>
      </c>
      <c r="B33" s="58">
        <v>33</v>
      </c>
      <c r="C33" s="57" t="s">
        <v>60</v>
      </c>
      <c r="D33" s="42">
        <v>592.82</v>
      </c>
      <c r="E33" s="14"/>
      <c r="F33" s="18">
        <f t="shared" si="0"/>
        <v>37.05125</v>
      </c>
      <c r="G33" s="18">
        <f t="shared" si="1"/>
        <v>148.205</v>
      </c>
      <c r="H33" s="18">
        <f t="shared" si="2"/>
        <v>148.205</v>
      </c>
      <c r="I33" s="18">
        <f t="shared" si="3"/>
        <v>148.205</v>
      </c>
      <c r="J33" s="18">
        <f t="shared" si="4"/>
        <v>111.15374999999997</v>
      </c>
      <c r="K33" s="35"/>
      <c r="L33" s="35"/>
    </row>
    <row r="34" spans="1:12" ht="27" customHeight="1">
      <c r="A34" s="19">
        <v>27</v>
      </c>
      <c r="B34" s="58">
        <v>34</v>
      </c>
      <c r="C34" s="57" t="s">
        <v>61</v>
      </c>
      <c r="D34" s="42">
        <v>8555.46</v>
      </c>
      <c r="E34" s="14"/>
      <c r="F34" s="18">
        <f t="shared" si="0"/>
        <v>534.71625</v>
      </c>
      <c r="G34" s="18">
        <f t="shared" si="1"/>
        <v>2138.865</v>
      </c>
      <c r="H34" s="18">
        <f t="shared" si="2"/>
        <v>2138.865</v>
      </c>
      <c r="I34" s="18">
        <f t="shared" si="3"/>
        <v>2138.865</v>
      </c>
      <c r="J34" s="18">
        <f t="shared" si="4"/>
        <v>1604.1487500000003</v>
      </c>
      <c r="K34" s="35"/>
      <c r="L34" s="35"/>
    </row>
    <row r="35" spans="1:12" ht="46.5" customHeight="1">
      <c r="A35" s="19">
        <v>28</v>
      </c>
      <c r="B35" s="58">
        <v>35</v>
      </c>
      <c r="C35" s="57" t="s">
        <v>62</v>
      </c>
      <c r="D35" s="77">
        <v>16170</v>
      </c>
      <c r="E35" s="14"/>
      <c r="F35" s="18">
        <f t="shared" si="0"/>
        <v>1010.625</v>
      </c>
      <c r="G35" s="18">
        <f t="shared" si="1"/>
        <v>4042.5</v>
      </c>
      <c r="H35" s="18">
        <f t="shared" si="2"/>
        <v>4042.5</v>
      </c>
      <c r="I35" s="18">
        <f t="shared" si="3"/>
        <v>4042.5</v>
      </c>
      <c r="J35" s="18">
        <f t="shared" si="4"/>
        <v>3031.875</v>
      </c>
      <c r="K35" s="35"/>
      <c r="L35" s="35"/>
    </row>
    <row r="36" spans="1:12" ht="27" customHeight="1">
      <c r="A36" s="19">
        <v>29</v>
      </c>
      <c r="B36" s="58">
        <v>36</v>
      </c>
      <c r="C36" s="57" t="s">
        <v>63</v>
      </c>
      <c r="D36" s="77">
        <v>5000</v>
      </c>
      <c r="E36" s="14"/>
      <c r="F36" s="18">
        <f t="shared" si="0"/>
        <v>312.5</v>
      </c>
      <c r="G36" s="18">
        <f t="shared" si="1"/>
        <v>1250</v>
      </c>
      <c r="H36" s="18">
        <f t="shared" si="2"/>
        <v>1250</v>
      </c>
      <c r="I36" s="18">
        <f t="shared" si="3"/>
        <v>1250</v>
      </c>
      <c r="J36" s="18">
        <f t="shared" si="4"/>
        <v>937.5</v>
      </c>
      <c r="K36" s="35"/>
      <c r="L36" s="35"/>
    </row>
    <row r="37" spans="1:12" ht="27" customHeight="1">
      <c r="A37" s="19">
        <v>30</v>
      </c>
      <c r="B37" s="58">
        <v>37</v>
      </c>
      <c r="C37" s="57" t="s">
        <v>64</v>
      </c>
      <c r="D37" s="77">
        <v>11315</v>
      </c>
      <c r="E37" s="14"/>
      <c r="F37" s="18">
        <f t="shared" si="0"/>
        <v>707.1875</v>
      </c>
      <c r="G37" s="18">
        <f t="shared" si="1"/>
        <v>2828.75</v>
      </c>
      <c r="H37" s="18">
        <f t="shared" si="2"/>
        <v>2828.75</v>
      </c>
      <c r="I37" s="18">
        <f t="shared" si="3"/>
        <v>2828.75</v>
      </c>
      <c r="J37" s="18">
        <f t="shared" si="4"/>
        <v>2121.5625</v>
      </c>
      <c r="K37" s="35"/>
      <c r="L37" s="35"/>
    </row>
    <row r="38" spans="1:12" ht="16.5" customHeight="1">
      <c r="A38" s="19">
        <v>31</v>
      </c>
      <c r="B38" s="58">
        <v>38</v>
      </c>
      <c r="C38" s="57" t="s">
        <v>65</v>
      </c>
      <c r="D38" s="42">
        <v>2212.19</v>
      </c>
      <c r="E38" s="14"/>
      <c r="F38" s="18">
        <f t="shared" si="0"/>
        <v>138.261875</v>
      </c>
      <c r="G38" s="18">
        <f t="shared" si="1"/>
        <v>553.0475</v>
      </c>
      <c r="H38" s="18">
        <f t="shared" si="2"/>
        <v>553.0475</v>
      </c>
      <c r="I38" s="18">
        <f t="shared" si="3"/>
        <v>553.0475</v>
      </c>
      <c r="J38" s="18">
        <f t="shared" si="4"/>
        <v>414.78562499999975</v>
      </c>
      <c r="K38" s="35"/>
      <c r="L38" s="35"/>
    </row>
    <row r="39" spans="1:12" ht="27.75" customHeight="1">
      <c r="A39" s="19">
        <v>32</v>
      </c>
      <c r="B39" s="58">
        <v>39</v>
      </c>
      <c r="C39" s="57" t="s">
        <v>66</v>
      </c>
      <c r="D39" s="42">
        <v>1732.44</v>
      </c>
      <c r="E39" s="14"/>
      <c r="F39" s="18">
        <f t="shared" si="0"/>
        <v>108.2775</v>
      </c>
      <c r="G39" s="18">
        <f t="shared" si="1"/>
        <v>433.11</v>
      </c>
      <c r="H39" s="18">
        <f t="shared" si="2"/>
        <v>433.11</v>
      </c>
      <c r="I39" s="18">
        <f t="shared" si="3"/>
        <v>433.11</v>
      </c>
      <c r="J39" s="18">
        <f t="shared" si="4"/>
        <v>324.8325000000002</v>
      </c>
      <c r="K39" s="35"/>
      <c r="L39" s="35"/>
    </row>
    <row r="40" spans="1:12" ht="16.5" customHeight="1">
      <c r="A40" s="19">
        <v>33</v>
      </c>
      <c r="B40" s="58">
        <v>40</v>
      </c>
      <c r="C40" s="57" t="s">
        <v>67</v>
      </c>
      <c r="D40" s="42">
        <v>1991.4</v>
      </c>
      <c r="E40" s="14"/>
      <c r="F40" s="18">
        <f aca="true" t="shared" si="5" ref="F40:F69">D40/$L$6/12*3</f>
        <v>124.4625</v>
      </c>
      <c r="G40" s="18">
        <f aca="true" t="shared" si="6" ref="G40:G69">D40/$L$6</f>
        <v>497.85</v>
      </c>
      <c r="H40" s="18">
        <f aca="true" t="shared" si="7" ref="H40:H69">D40/$L$6</f>
        <v>497.85</v>
      </c>
      <c r="I40" s="18">
        <f aca="true" t="shared" si="8" ref="I40:I69">D40/$L$6</f>
        <v>497.85</v>
      </c>
      <c r="J40" s="18">
        <f t="shared" si="4"/>
        <v>373.38750000000005</v>
      </c>
      <c r="K40" s="35"/>
      <c r="L40" s="35"/>
    </row>
    <row r="41" spans="1:12" ht="14.25" customHeight="1">
      <c r="A41" s="19">
        <v>34</v>
      </c>
      <c r="B41" s="58">
        <v>41</v>
      </c>
      <c r="C41" s="57" t="s">
        <v>68</v>
      </c>
      <c r="D41" s="42">
        <v>114.06</v>
      </c>
      <c r="E41" s="14"/>
      <c r="F41" s="18">
        <f t="shared" si="5"/>
        <v>7.12875</v>
      </c>
      <c r="G41" s="18">
        <f t="shared" si="6"/>
        <v>28.515</v>
      </c>
      <c r="H41" s="18">
        <f t="shared" si="7"/>
        <v>28.515</v>
      </c>
      <c r="I41" s="18">
        <f t="shared" si="8"/>
        <v>28.515</v>
      </c>
      <c r="J41" s="18">
        <f t="shared" si="4"/>
        <v>21.386250000000004</v>
      </c>
      <c r="K41" s="35"/>
      <c r="L41" s="35"/>
    </row>
    <row r="42" spans="1:12" ht="22.5" customHeight="1">
      <c r="A42" s="19">
        <v>35</v>
      </c>
      <c r="B42" s="58">
        <v>42</v>
      </c>
      <c r="C42" s="57" t="s">
        <v>69</v>
      </c>
      <c r="D42" s="42">
        <v>28808.11</v>
      </c>
      <c r="E42" s="14"/>
      <c r="F42" s="18">
        <f t="shared" si="5"/>
        <v>1800.506875</v>
      </c>
      <c r="G42" s="18">
        <f t="shared" si="6"/>
        <v>7202.0275</v>
      </c>
      <c r="H42" s="18">
        <f t="shared" si="7"/>
        <v>7202.0275</v>
      </c>
      <c r="I42" s="18">
        <f t="shared" si="8"/>
        <v>7202.0275</v>
      </c>
      <c r="J42" s="18">
        <f t="shared" si="4"/>
        <v>5401.520625000001</v>
      </c>
      <c r="K42" s="35"/>
      <c r="L42" s="35"/>
    </row>
    <row r="43" spans="1:12" ht="14.25" customHeight="1">
      <c r="A43" s="19">
        <v>36</v>
      </c>
      <c r="B43" s="58">
        <v>43</v>
      </c>
      <c r="C43" s="57" t="s">
        <v>70</v>
      </c>
      <c r="D43" s="42">
        <v>9107.17</v>
      </c>
      <c r="E43" s="14"/>
      <c r="F43" s="18">
        <f t="shared" si="5"/>
        <v>569.198125</v>
      </c>
      <c r="G43" s="18">
        <f t="shared" si="6"/>
        <v>2276.7925</v>
      </c>
      <c r="H43" s="18">
        <f t="shared" si="7"/>
        <v>2276.7925</v>
      </c>
      <c r="I43" s="18">
        <f t="shared" si="8"/>
        <v>2276.7925</v>
      </c>
      <c r="J43" s="18">
        <f t="shared" si="4"/>
        <v>1707.5943749999997</v>
      </c>
      <c r="K43" s="35"/>
      <c r="L43" s="35"/>
    </row>
    <row r="44" spans="1:12" ht="14.25" customHeight="1">
      <c r="A44" s="19">
        <v>37</v>
      </c>
      <c r="B44" s="58">
        <v>44</v>
      </c>
      <c r="C44" s="57" t="s">
        <v>71</v>
      </c>
      <c r="D44" s="42">
        <v>662.05</v>
      </c>
      <c r="E44" s="14"/>
      <c r="F44" s="18">
        <f t="shared" si="5"/>
        <v>41.378125</v>
      </c>
      <c r="G44" s="18">
        <f t="shared" si="6"/>
        <v>165.5125</v>
      </c>
      <c r="H44" s="18">
        <f t="shared" si="7"/>
        <v>165.5125</v>
      </c>
      <c r="I44" s="18">
        <f t="shared" si="8"/>
        <v>165.5125</v>
      </c>
      <c r="J44" s="18">
        <f t="shared" si="4"/>
        <v>124.13437500000003</v>
      </c>
      <c r="K44" s="35"/>
      <c r="L44" s="35"/>
    </row>
    <row r="45" spans="1:12" ht="38.25" customHeight="1">
      <c r="A45" s="19">
        <v>38</v>
      </c>
      <c r="B45" s="58">
        <v>45</v>
      </c>
      <c r="C45" s="57" t="s">
        <v>72</v>
      </c>
      <c r="D45" s="42">
        <v>17635.92</v>
      </c>
      <c r="E45" s="14"/>
      <c r="F45" s="18">
        <f t="shared" si="5"/>
        <v>1102.245</v>
      </c>
      <c r="G45" s="18">
        <f t="shared" si="6"/>
        <v>4408.98</v>
      </c>
      <c r="H45" s="18">
        <f t="shared" si="7"/>
        <v>4408.98</v>
      </c>
      <c r="I45" s="18">
        <f t="shared" si="8"/>
        <v>4408.98</v>
      </c>
      <c r="J45" s="18">
        <f t="shared" si="4"/>
        <v>3306.7350000000006</v>
      </c>
      <c r="K45" s="35"/>
      <c r="L45" s="35"/>
    </row>
    <row r="46" spans="1:12" ht="27" customHeight="1">
      <c r="A46" s="19">
        <v>39</v>
      </c>
      <c r="B46" s="58">
        <v>46</v>
      </c>
      <c r="C46" s="57" t="s">
        <v>73</v>
      </c>
      <c r="D46" s="42">
        <v>1888.28</v>
      </c>
      <c r="E46" s="14"/>
      <c r="F46" s="18">
        <f t="shared" si="5"/>
        <v>118.01749999999998</v>
      </c>
      <c r="G46" s="18">
        <f t="shared" si="6"/>
        <v>472.07</v>
      </c>
      <c r="H46" s="18">
        <f t="shared" si="7"/>
        <v>472.07</v>
      </c>
      <c r="I46" s="18">
        <f t="shared" si="8"/>
        <v>472.07</v>
      </c>
      <c r="J46" s="18">
        <f t="shared" si="4"/>
        <v>354.0525000000002</v>
      </c>
      <c r="K46" s="35"/>
      <c r="L46" s="35"/>
    </row>
    <row r="47" spans="1:12" ht="51.75" customHeight="1">
      <c r="A47" s="19">
        <v>40</v>
      </c>
      <c r="B47" s="58">
        <v>47</v>
      </c>
      <c r="C47" s="57" t="s">
        <v>74</v>
      </c>
      <c r="D47" s="42">
        <v>340.49</v>
      </c>
      <c r="E47" s="14"/>
      <c r="F47" s="18">
        <f t="shared" si="5"/>
        <v>21.280625</v>
      </c>
      <c r="G47" s="18">
        <f t="shared" si="6"/>
        <v>85.1225</v>
      </c>
      <c r="H47" s="18">
        <f t="shared" si="7"/>
        <v>85.1225</v>
      </c>
      <c r="I47" s="18">
        <f t="shared" si="8"/>
        <v>85.1225</v>
      </c>
      <c r="J47" s="18">
        <f t="shared" si="4"/>
        <v>63.841875000000016</v>
      </c>
      <c r="K47" s="35"/>
      <c r="L47" s="35"/>
    </row>
    <row r="48" spans="1:12" ht="27" customHeight="1">
      <c r="A48" s="19">
        <v>41</v>
      </c>
      <c r="B48" s="58">
        <v>48</v>
      </c>
      <c r="C48" s="57" t="s">
        <v>75</v>
      </c>
      <c r="D48" s="42">
        <f>87361.86-57161.26</f>
        <v>30200.6</v>
      </c>
      <c r="E48" s="14"/>
      <c r="F48" s="18">
        <f t="shared" si="5"/>
        <v>1887.5375</v>
      </c>
      <c r="G48" s="18">
        <f t="shared" si="6"/>
        <v>7550.15</v>
      </c>
      <c r="H48" s="18">
        <f t="shared" si="7"/>
        <v>7550.15</v>
      </c>
      <c r="I48" s="18">
        <f t="shared" si="8"/>
        <v>7550.15</v>
      </c>
      <c r="J48" s="18">
        <f t="shared" si="4"/>
        <v>5662.612499999999</v>
      </c>
      <c r="K48" s="35"/>
      <c r="L48" s="35"/>
    </row>
    <row r="49" spans="1:12" ht="14.25" customHeight="1">
      <c r="A49" s="19">
        <v>42</v>
      </c>
      <c r="B49" s="58">
        <v>49</v>
      </c>
      <c r="C49" s="57" t="s">
        <v>76</v>
      </c>
      <c r="D49" s="46">
        <v>11403.66</v>
      </c>
      <c r="E49" s="14"/>
      <c r="F49" s="18">
        <f t="shared" si="5"/>
        <v>712.72875</v>
      </c>
      <c r="G49" s="18">
        <f t="shared" si="6"/>
        <v>2850.915</v>
      </c>
      <c r="H49" s="18">
        <f t="shared" si="7"/>
        <v>2850.915</v>
      </c>
      <c r="I49" s="18">
        <f t="shared" si="8"/>
        <v>2850.915</v>
      </c>
      <c r="J49" s="18">
        <f t="shared" si="4"/>
        <v>2138.1862499999997</v>
      </c>
      <c r="K49" s="35"/>
      <c r="L49" s="35"/>
    </row>
    <row r="50" spans="1:12" ht="14.25" customHeight="1">
      <c r="A50" s="19">
        <v>43</v>
      </c>
      <c r="B50" s="58">
        <v>50</v>
      </c>
      <c r="C50" s="57" t="s">
        <v>77</v>
      </c>
      <c r="D50" s="42">
        <v>1662.65</v>
      </c>
      <c r="E50" s="14"/>
      <c r="F50" s="18">
        <f t="shared" si="5"/>
        <v>103.915625</v>
      </c>
      <c r="G50" s="18">
        <f t="shared" si="6"/>
        <v>415.6625</v>
      </c>
      <c r="H50" s="18">
        <f t="shared" si="7"/>
        <v>415.6625</v>
      </c>
      <c r="I50" s="18">
        <f t="shared" si="8"/>
        <v>415.6625</v>
      </c>
      <c r="J50" s="18">
        <f t="shared" si="4"/>
        <v>311.74687500000005</v>
      </c>
      <c r="K50" s="35"/>
      <c r="L50" s="35"/>
    </row>
    <row r="51" spans="1:12" ht="25.5" customHeight="1">
      <c r="A51" s="19">
        <v>44</v>
      </c>
      <c r="B51" s="58">
        <v>51</v>
      </c>
      <c r="C51" s="57" t="s">
        <v>78</v>
      </c>
      <c r="D51" s="82">
        <v>2505836.51</v>
      </c>
      <c r="E51" s="14"/>
      <c r="F51" s="18">
        <f t="shared" si="5"/>
        <v>156614.781875</v>
      </c>
      <c r="G51" s="18">
        <f t="shared" si="6"/>
        <v>626459.1275</v>
      </c>
      <c r="H51" s="18">
        <f t="shared" si="7"/>
        <v>626459.1275</v>
      </c>
      <c r="I51" s="18">
        <f t="shared" si="8"/>
        <v>626459.1275</v>
      </c>
      <c r="J51" s="18">
        <f t="shared" si="4"/>
        <v>469844.3456250001</v>
      </c>
      <c r="K51" s="35"/>
      <c r="L51" s="35"/>
    </row>
    <row r="52" spans="1:12" ht="14.25" customHeight="1">
      <c r="A52" s="19">
        <v>45</v>
      </c>
      <c r="B52" s="58">
        <v>52</v>
      </c>
      <c r="C52" s="57" t="s">
        <v>79</v>
      </c>
      <c r="D52" s="46">
        <v>7114.89</v>
      </c>
      <c r="E52" s="14"/>
      <c r="F52" s="18">
        <f t="shared" si="5"/>
        <v>444.680625</v>
      </c>
      <c r="G52" s="18">
        <f t="shared" si="6"/>
        <v>1778.7225</v>
      </c>
      <c r="H52" s="18">
        <f t="shared" si="7"/>
        <v>1778.7225</v>
      </c>
      <c r="I52" s="18">
        <f t="shared" si="8"/>
        <v>1778.7225</v>
      </c>
      <c r="J52" s="18">
        <f t="shared" si="4"/>
        <v>1334.0418750000006</v>
      </c>
      <c r="K52" s="35"/>
      <c r="L52" s="35"/>
    </row>
    <row r="53" spans="1:12" ht="23.25" customHeight="1">
      <c r="A53" s="19">
        <v>46</v>
      </c>
      <c r="B53" s="58">
        <v>53</v>
      </c>
      <c r="C53" s="57" t="s">
        <v>80</v>
      </c>
      <c r="D53" s="42">
        <v>125.32</v>
      </c>
      <c r="E53" s="14"/>
      <c r="F53" s="18">
        <f t="shared" si="5"/>
        <v>7.8325</v>
      </c>
      <c r="G53" s="18">
        <f t="shared" si="6"/>
        <v>31.33</v>
      </c>
      <c r="H53" s="18">
        <f t="shared" si="7"/>
        <v>31.33</v>
      </c>
      <c r="I53" s="18">
        <f t="shared" si="8"/>
        <v>31.33</v>
      </c>
      <c r="J53" s="18">
        <f t="shared" si="4"/>
        <v>23.497500000000002</v>
      </c>
      <c r="K53" s="35"/>
      <c r="L53" s="35"/>
    </row>
    <row r="54" spans="1:12" ht="27" customHeight="1">
      <c r="A54" s="19">
        <v>47</v>
      </c>
      <c r="B54" s="58">
        <v>55</v>
      </c>
      <c r="C54" s="57" t="s">
        <v>82</v>
      </c>
      <c r="D54" s="42">
        <v>9106.65</v>
      </c>
      <c r="E54" s="14"/>
      <c r="F54" s="18">
        <f t="shared" si="5"/>
        <v>569.165625</v>
      </c>
      <c r="G54" s="18">
        <f t="shared" si="6"/>
        <v>2276.6625</v>
      </c>
      <c r="H54" s="18">
        <f t="shared" si="7"/>
        <v>2276.6625</v>
      </c>
      <c r="I54" s="18">
        <f t="shared" si="8"/>
        <v>2276.6625</v>
      </c>
      <c r="J54" s="18">
        <f t="shared" si="4"/>
        <v>1707.4968749999998</v>
      </c>
      <c r="K54" s="35"/>
      <c r="L54" s="35"/>
    </row>
    <row r="55" spans="1:12" ht="27" customHeight="1">
      <c r="A55" s="19">
        <v>48</v>
      </c>
      <c r="B55" s="58">
        <v>56</v>
      </c>
      <c r="C55" s="57" t="s">
        <v>83</v>
      </c>
      <c r="D55" s="77">
        <v>7780</v>
      </c>
      <c r="E55" s="14"/>
      <c r="F55" s="18">
        <f t="shared" si="5"/>
        <v>486.25</v>
      </c>
      <c r="G55" s="18">
        <f t="shared" si="6"/>
        <v>1945</v>
      </c>
      <c r="H55" s="18">
        <f t="shared" si="7"/>
        <v>1945</v>
      </c>
      <c r="I55" s="18">
        <f t="shared" si="8"/>
        <v>1945</v>
      </c>
      <c r="J55" s="18">
        <f t="shared" si="4"/>
        <v>1458.75</v>
      </c>
      <c r="K55" s="35"/>
      <c r="L55" s="35"/>
    </row>
    <row r="56" spans="1:12" ht="27" customHeight="1">
      <c r="A56" s="19">
        <v>49</v>
      </c>
      <c r="B56" s="58">
        <v>57</v>
      </c>
      <c r="C56" s="57" t="s">
        <v>84</v>
      </c>
      <c r="D56" s="42">
        <v>5233.68</v>
      </c>
      <c r="E56" s="14"/>
      <c r="F56" s="18">
        <f t="shared" si="5"/>
        <v>327.105</v>
      </c>
      <c r="G56" s="18">
        <f t="shared" si="6"/>
        <v>1308.42</v>
      </c>
      <c r="H56" s="18">
        <f t="shared" si="7"/>
        <v>1308.42</v>
      </c>
      <c r="I56" s="18">
        <f t="shared" si="8"/>
        <v>1308.42</v>
      </c>
      <c r="J56" s="18">
        <f t="shared" si="4"/>
        <v>981.3150000000005</v>
      </c>
      <c r="K56" s="35"/>
      <c r="L56" s="35"/>
    </row>
    <row r="57" spans="1:12" ht="27" customHeight="1">
      <c r="A57" s="19">
        <v>50</v>
      </c>
      <c r="B57" s="58">
        <v>58</v>
      </c>
      <c r="C57" s="57" t="s">
        <v>85</v>
      </c>
      <c r="D57" s="42">
        <v>160.25</v>
      </c>
      <c r="E57" s="14"/>
      <c r="F57" s="18">
        <f t="shared" si="5"/>
        <v>10.015625</v>
      </c>
      <c r="G57" s="18">
        <f t="shared" si="6"/>
        <v>40.0625</v>
      </c>
      <c r="H57" s="18">
        <f t="shared" si="7"/>
        <v>40.0625</v>
      </c>
      <c r="I57" s="18">
        <f t="shared" si="8"/>
        <v>40.0625</v>
      </c>
      <c r="J57" s="18">
        <f t="shared" si="4"/>
        <v>30.046875</v>
      </c>
      <c r="K57" s="35"/>
      <c r="L57" s="35"/>
    </row>
    <row r="58" spans="1:12" ht="27" customHeight="1">
      <c r="A58" s="19">
        <v>51</v>
      </c>
      <c r="B58" s="58">
        <v>59</v>
      </c>
      <c r="C58" s="57" t="s">
        <v>86</v>
      </c>
      <c r="D58" s="42">
        <v>1026.53</v>
      </c>
      <c r="E58" s="14"/>
      <c r="F58" s="18">
        <f t="shared" si="5"/>
        <v>64.158125</v>
      </c>
      <c r="G58" s="18">
        <f t="shared" si="6"/>
        <v>256.6325</v>
      </c>
      <c r="H58" s="18">
        <f t="shared" si="7"/>
        <v>256.6325</v>
      </c>
      <c r="I58" s="18">
        <f t="shared" si="8"/>
        <v>256.6325</v>
      </c>
      <c r="J58" s="18">
        <f t="shared" si="4"/>
        <v>192.4743749999999</v>
      </c>
      <c r="K58" s="35"/>
      <c r="L58" s="35"/>
    </row>
    <row r="59" spans="1:12" ht="39.75" customHeight="1">
      <c r="A59" s="19">
        <v>52</v>
      </c>
      <c r="B59" s="58">
        <v>60</v>
      </c>
      <c r="C59" s="57" t="s">
        <v>87</v>
      </c>
      <c r="D59" s="42">
        <v>16581.05</v>
      </c>
      <c r="E59" s="14"/>
      <c r="F59" s="18">
        <f t="shared" si="5"/>
        <v>1036.315625</v>
      </c>
      <c r="G59" s="18">
        <f t="shared" si="6"/>
        <v>4145.2625</v>
      </c>
      <c r="H59" s="18">
        <f t="shared" si="7"/>
        <v>4145.2625</v>
      </c>
      <c r="I59" s="18">
        <f t="shared" si="8"/>
        <v>4145.2625</v>
      </c>
      <c r="J59" s="18">
        <f t="shared" si="4"/>
        <v>3108.9468749999996</v>
      </c>
      <c r="K59" s="35"/>
      <c r="L59" s="35"/>
    </row>
    <row r="60" spans="1:12" ht="27" customHeight="1">
      <c r="A60" s="19">
        <v>53</v>
      </c>
      <c r="B60" s="58">
        <v>61</v>
      </c>
      <c r="C60" s="57" t="s">
        <v>88</v>
      </c>
      <c r="D60" s="42">
        <v>5.44</v>
      </c>
      <c r="E60" s="14"/>
      <c r="F60" s="18">
        <f t="shared" si="5"/>
        <v>0.34</v>
      </c>
      <c r="G60" s="18">
        <f t="shared" si="6"/>
        <v>1.36</v>
      </c>
      <c r="H60" s="18">
        <f t="shared" si="7"/>
        <v>1.36</v>
      </c>
      <c r="I60" s="18">
        <f t="shared" si="8"/>
        <v>1.36</v>
      </c>
      <c r="J60" s="18">
        <f t="shared" si="4"/>
        <v>1.0199999999999998</v>
      </c>
      <c r="K60" s="35"/>
      <c r="L60" s="35"/>
    </row>
    <row r="61" spans="1:12" ht="27" customHeight="1">
      <c r="A61" s="19">
        <v>54</v>
      </c>
      <c r="B61" s="58">
        <v>62</v>
      </c>
      <c r="C61" s="57" t="s">
        <v>89</v>
      </c>
      <c r="D61" s="42">
        <v>8776.36</v>
      </c>
      <c r="E61" s="14"/>
      <c r="F61" s="18">
        <f t="shared" si="5"/>
        <v>548.5225</v>
      </c>
      <c r="G61" s="18">
        <f t="shared" si="6"/>
        <v>2194.09</v>
      </c>
      <c r="H61" s="18">
        <f t="shared" si="7"/>
        <v>2194.09</v>
      </c>
      <c r="I61" s="18">
        <f t="shared" si="8"/>
        <v>2194.09</v>
      </c>
      <c r="J61" s="18">
        <f t="shared" si="4"/>
        <v>1645.567500000001</v>
      </c>
      <c r="K61" s="35"/>
      <c r="L61" s="35"/>
    </row>
    <row r="62" spans="1:12" ht="27" customHeight="1">
      <c r="A62" s="19">
        <v>55</v>
      </c>
      <c r="B62" s="58">
        <v>63</v>
      </c>
      <c r="C62" s="57" t="s">
        <v>90</v>
      </c>
      <c r="D62" s="42">
        <v>73227.68</v>
      </c>
      <c r="E62" s="14"/>
      <c r="F62" s="18">
        <f t="shared" si="5"/>
        <v>4576.73</v>
      </c>
      <c r="G62" s="18">
        <f t="shared" si="6"/>
        <v>18306.92</v>
      </c>
      <c r="H62" s="18">
        <f t="shared" si="7"/>
        <v>18306.92</v>
      </c>
      <c r="I62" s="18">
        <f t="shared" si="8"/>
        <v>18306.92</v>
      </c>
      <c r="J62" s="18">
        <f t="shared" si="4"/>
        <v>13730.190000000002</v>
      </c>
      <c r="K62" s="35"/>
      <c r="L62" s="35"/>
    </row>
    <row r="63" spans="1:12" ht="45.75" customHeight="1">
      <c r="A63" s="19">
        <v>56</v>
      </c>
      <c r="B63" s="58">
        <v>64</v>
      </c>
      <c r="C63" s="57" t="s">
        <v>91</v>
      </c>
      <c r="D63" s="42">
        <v>1817034.94</v>
      </c>
      <c r="E63" s="14"/>
      <c r="F63" s="18">
        <f t="shared" si="5"/>
        <v>113564.68375</v>
      </c>
      <c r="G63" s="18">
        <f t="shared" si="6"/>
        <v>454258.735</v>
      </c>
      <c r="H63" s="18">
        <f t="shared" si="7"/>
        <v>454258.735</v>
      </c>
      <c r="I63" s="18">
        <f t="shared" si="8"/>
        <v>454258.735</v>
      </c>
      <c r="J63" s="18">
        <f t="shared" si="4"/>
        <v>340694.0512499998</v>
      </c>
      <c r="K63" s="35"/>
      <c r="L63" s="35"/>
    </row>
    <row r="64" spans="1:12" ht="27" customHeight="1">
      <c r="A64" s="19">
        <v>57</v>
      </c>
      <c r="B64" s="58">
        <v>65</v>
      </c>
      <c r="C64" s="57" t="s">
        <v>92</v>
      </c>
      <c r="D64" s="42">
        <v>6622.34</v>
      </c>
      <c r="E64" s="14"/>
      <c r="F64" s="18">
        <f t="shared" si="5"/>
        <v>413.89625</v>
      </c>
      <c r="G64" s="18">
        <f t="shared" si="6"/>
        <v>1655.585</v>
      </c>
      <c r="H64" s="18">
        <f t="shared" si="7"/>
        <v>1655.585</v>
      </c>
      <c r="I64" s="18">
        <f t="shared" si="8"/>
        <v>1655.585</v>
      </c>
      <c r="J64" s="18">
        <f t="shared" si="4"/>
        <v>1241.6887500000003</v>
      </c>
      <c r="K64" s="35"/>
      <c r="L64" s="35"/>
    </row>
    <row r="65" spans="1:12" ht="27" customHeight="1">
      <c r="A65" s="19">
        <v>58</v>
      </c>
      <c r="B65" s="58">
        <v>66</v>
      </c>
      <c r="C65" s="57" t="s">
        <v>93</v>
      </c>
      <c r="D65" s="42">
        <v>674586.24</v>
      </c>
      <c r="E65" s="14"/>
      <c r="F65" s="18">
        <f t="shared" si="5"/>
        <v>42161.64</v>
      </c>
      <c r="G65" s="18">
        <f t="shared" si="6"/>
        <v>168646.56</v>
      </c>
      <c r="H65" s="18">
        <f t="shared" si="7"/>
        <v>168646.56</v>
      </c>
      <c r="I65" s="18">
        <f t="shared" si="8"/>
        <v>168646.56</v>
      </c>
      <c r="J65" s="18">
        <f t="shared" si="4"/>
        <v>126484.91999999998</v>
      </c>
      <c r="K65" s="35"/>
      <c r="L65" s="35"/>
    </row>
    <row r="66" spans="1:12" ht="27" customHeight="1">
      <c r="A66" s="19">
        <v>59</v>
      </c>
      <c r="B66" s="58">
        <v>68</v>
      </c>
      <c r="C66" s="57" t="s">
        <v>94</v>
      </c>
      <c r="D66" s="42">
        <v>42104.85</v>
      </c>
      <c r="E66" s="14"/>
      <c r="F66" s="18">
        <f t="shared" si="5"/>
        <v>2631.553125</v>
      </c>
      <c r="G66" s="18">
        <f t="shared" si="6"/>
        <v>10526.2125</v>
      </c>
      <c r="H66" s="18">
        <f t="shared" si="7"/>
        <v>10526.2125</v>
      </c>
      <c r="I66" s="18">
        <f t="shared" si="8"/>
        <v>10526.2125</v>
      </c>
      <c r="J66" s="18">
        <f t="shared" si="4"/>
        <v>7894.659374999997</v>
      </c>
      <c r="K66" s="35"/>
      <c r="L66" s="35"/>
    </row>
    <row r="67" spans="1:12" ht="27" customHeight="1">
      <c r="A67" s="19">
        <v>60</v>
      </c>
      <c r="B67" s="58">
        <v>69</v>
      </c>
      <c r="C67" s="57" t="s">
        <v>95</v>
      </c>
      <c r="D67" s="42">
        <v>74192.52</v>
      </c>
      <c r="E67" s="14"/>
      <c r="F67" s="18">
        <f t="shared" si="5"/>
        <v>4637.0325</v>
      </c>
      <c r="G67" s="18">
        <f t="shared" si="6"/>
        <v>18548.13</v>
      </c>
      <c r="H67" s="18">
        <f t="shared" si="7"/>
        <v>18548.13</v>
      </c>
      <c r="I67" s="18">
        <f t="shared" si="8"/>
        <v>18548.13</v>
      </c>
      <c r="J67" s="18">
        <f t="shared" si="4"/>
        <v>13911.097499999996</v>
      </c>
      <c r="K67" s="35"/>
      <c r="L67" s="35"/>
    </row>
    <row r="68" spans="1:12" ht="27" customHeight="1">
      <c r="A68" s="19">
        <v>61</v>
      </c>
      <c r="B68" s="58">
        <v>70</v>
      </c>
      <c r="C68" s="57" t="s">
        <v>96</v>
      </c>
      <c r="D68" s="42">
        <v>10577.54</v>
      </c>
      <c r="E68" s="14"/>
      <c r="F68" s="18">
        <f t="shared" si="5"/>
        <v>661.09625</v>
      </c>
      <c r="G68" s="18">
        <f t="shared" si="6"/>
        <v>2644.385</v>
      </c>
      <c r="H68" s="18">
        <f t="shared" si="7"/>
        <v>2644.385</v>
      </c>
      <c r="I68" s="18">
        <f t="shared" si="8"/>
        <v>2644.385</v>
      </c>
      <c r="J68" s="18">
        <f t="shared" si="4"/>
        <v>1983.2887499999997</v>
      </c>
      <c r="K68" s="35"/>
      <c r="L68" s="35"/>
    </row>
    <row r="69" spans="1:12" ht="27" customHeight="1">
      <c r="A69" s="19">
        <v>62</v>
      </c>
      <c r="B69" s="58">
        <v>71</v>
      </c>
      <c r="C69" s="57" t="s">
        <v>100</v>
      </c>
      <c r="D69" s="42">
        <v>8530.18</v>
      </c>
      <c r="E69" s="14"/>
      <c r="F69" s="18">
        <f t="shared" si="5"/>
        <v>533.13625</v>
      </c>
      <c r="G69" s="18">
        <f t="shared" si="6"/>
        <v>2132.545</v>
      </c>
      <c r="H69" s="18">
        <f t="shared" si="7"/>
        <v>2132.545</v>
      </c>
      <c r="I69" s="18">
        <f t="shared" si="8"/>
        <v>2132.545</v>
      </c>
      <c r="J69" s="18">
        <f t="shared" si="4"/>
        <v>1599.4087500000005</v>
      </c>
      <c r="K69" s="35"/>
      <c r="L69" s="35"/>
    </row>
    <row r="70" spans="1:13" ht="25.5" customHeight="1">
      <c r="A70" s="19"/>
      <c r="B70" s="12"/>
      <c r="C70" s="7"/>
      <c r="D70" s="8">
        <f>SUM(D8:D69)</f>
        <v>8365920.329999999</v>
      </c>
      <c r="E70" s="14"/>
      <c r="F70" s="8">
        <f>SUM(F8:F69)</f>
        <v>522870.02062499995</v>
      </c>
      <c r="G70" s="8">
        <f>SUM(G8:G69)</f>
        <v>2091480.0824999998</v>
      </c>
      <c r="H70" s="8">
        <f>SUM(H8:H69)</f>
        <v>2091480.0824999998</v>
      </c>
      <c r="I70" s="8">
        <f>SUM(I8:I69)</f>
        <v>2091480.0824999998</v>
      </c>
      <c r="J70" s="8">
        <f>SUM(J8:J69)</f>
        <v>1568610.061875</v>
      </c>
      <c r="K70" s="35"/>
      <c r="L70" s="35"/>
      <c r="M70">
        <f>D70/48</f>
        <v>174290.006875</v>
      </c>
    </row>
    <row r="71" spans="1:4" ht="4.5" customHeight="1">
      <c r="A71" s="19"/>
      <c r="C71" s="1"/>
      <c r="D71" s="9"/>
    </row>
    <row r="72" spans="1:4" ht="26.25" customHeight="1" hidden="1">
      <c r="A72" s="19"/>
      <c r="C72" s="1"/>
      <c r="D72" s="9"/>
    </row>
    <row r="73" spans="1:4" ht="12.75" hidden="1">
      <c r="A73" s="19"/>
      <c r="C73" s="11"/>
      <c r="D73" s="10"/>
    </row>
    <row r="74" spans="1:5" ht="17.25" customHeight="1">
      <c r="A74" s="19"/>
      <c r="C74" s="97" t="s">
        <v>3</v>
      </c>
      <c r="D74" s="97"/>
      <c r="E74" s="97"/>
    </row>
    <row r="75" spans="1:8" ht="11.25" customHeight="1">
      <c r="A75" s="19"/>
      <c r="C75" s="97" t="s">
        <v>4</v>
      </c>
      <c r="D75" s="97"/>
      <c r="H75" s="19" t="s">
        <v>13</v>
      </c>
    </row>
    <row r="76" spans="1:4" ht="12.75">
      <c r="A76" s="19"/>
      <c r="C76" s="11"/>
      <c r="D76" s="11"/>
    </row>
    <row r="77" spans="1:5" ht="12.75">
      <c r="A77" s="19"/>
      <c r="C77" s="11" t="s">
        <v>116</v>
      </c>
      <c r="D77" s="11">
        <v>609743.66</v>
      </c>
      <c r="E77" s="19" t="s">
        <v>117</v>
      </c>
    </row>
    <row r="78" spans="1:5" ht="12.75">
      <c r="A78" s="19"/>
      <c r="C78" s="11"/>
      <c r="D78" s="11">
        <v>37449.97</v>
      </c>
      <c r="E78" s="19" t="s">
        <v>118</v>
      </c>
    </row>
    <row r="79" spans="3:5" ht="12.75">
      <c r="C79" s="11"/>
      <c r="D79" s="11">
        <v>19460488.16</v>
      </c>
      <c r="E79" s="19" t="s">
        <v>119</v>
      </c>
    </row>
    <row r="80" spans="3:6" ht="12.75">
      <c r="C80" s="11"/>
      <c r="D80" s="11"/>
      <c r="F80" s="5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</sheetData>
  <sheetProtection/>
  <mergeCells count="12">
    <mergeCell ref="C75:D75"/>
    <mergeCell ref="C74:E74"/>
    <mergeCell ref="A6:A7"/>
    <mergeCell ref="E6:E7"/>
    <mergeCell ref="F6:J6"/>
    <mergeCell ref="D6:D7"/>
    <mergeCell ref="B6:B7"/>
    <mergeCell ref="F1:J1"/>
    <mergeCell ref="F2:J2"/>
    <mergeCell ref="F3:J3"/>
    <mergeCell ref="F4:J4"/>
    <mergeCell ref="B5:J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40.140625" style="0" customWidth="1"/>
    <col min="4" max="4" width="12.421875" style="0" customWidth="1"/>
    <col min="5" max="5" width="10.7109375" style="0" customWidth="1"/>
    <col min="6" max="6" width="13.140625" style="0" customWidth="1"/>
    <col min="7" max="7" width="11.140625" style="0" customWidth="1"/>
    <col min="8" max="8" width="10.7109375" style="0" customWidth="1"/>
    <col min="9" max="9" width="10.8515625" style="0" customWidth="1"/>
    <col min="10" max="10" width="11.140625" style="0" customWidth="1"/>
    <col min="11" max="11" width="9.8515625" style="0" customWidth="1"/>
    <col min="13" max="13" width="29.7109375" style="0" customWidth="1"/>
    <col min="14" max="14" width="10.57421875" style="0" bestFit="1" customWidth="1"/>
  </cols>
  <sheetData>
    <row r="1" spans="6:11" ht="12.75">
      <c r="F1" s="93" t="s">
        <v>18</v>
      </c>
      <c r="G1" s="93"/>
      <c r="H1" s="93"/>
      <c r="I1" s="93"/>
      <c r="J1" s="93"/>
      <c r="K1" s="93"/>
    </row>
    <row r="2" spans="6:11" ht="12.75">
      <c r="F2" s="102" t="s">
        <v>28</v>
      </c>
      <c r="G2" s="102"/>
      <c r="H2" s="102"/>
      <c r="I2" s="102"/>
      <c r="J2" s="102"/>
      <c r="K2" s="102"/>
    </row>
    <row r="3" spans="6:11" ht="12.75">
      <c r="F3" s="102" t="s">
        <v>6</v>
      </c>
      <c r="G3" s="102"/>
      <c r="H3" s="102"/>
      <c r="I3" s="102"/>
      <c r="J3" s="102"/>
      <c r="K3" s="102"/>
    </row>
    <row r="4" spans="6:11" ht="12.75">
      <c r="F4" s="102" t="s">
        <v>27</v>
      </c>
      <c r="G4" s="102"/>
      <c r="H4" s="102"/>
      <c r="I4" s="102"/>
      <c r="J4" s="102"/>
      <c r="K4" s="102"/>
    </row>
    <row r="5" spans="2:15" ht="32.25" customHeight="1">
      <c r="B5" s="92" t="s">
        <v>26</v>
      </c>
      <c r="C5" s="92"/>
      <c r="D5" s="92"/>
      <c r="E5" s="92"/>
      <c r="F5" s="92"/>
      <c r="G5" s="92"/>
      <c r="H5" s="92"/>
      <c r="I5" s="92"/>
      <c r="J5" s="92"/>
      <c r="K5" s="92"/>
      <c r="O5" t="s">
        <v>14</v>
      </c>
    </row>
    <row r="6" spans="1:15" ht="39" customHeight="1">
      <c r="A6" s="100" t="s">
        <v>5</v>
      </c>
      <c r="B6" s="100" t="s">
        <v>24</v>
      </c>
      <c r="C6" s="16" t="s">
        <v>0</v>
      </c>
      <c r="D6" s="98" t="s">
        <v>12</v>
      </c>
      <c r="E6" s="90" t="s">
        <v>15</v>
      </c>
      <c r="F6" s="94" t="s">
        <v>10</v>
      </c>
      <c r="G6" s="95"/>
      <c r="H6" s="95"/>
      <c r="I6" s="95"/>
      <c r="J6" s="95"/>
      <c r="K6" s="95"/>
      <c r="L6" s="35"/>
      <c r="M6" s="35"/>
      <c r="N6" s="35"/>
      <c r="O6" s="33">
        <v>5</v>
      </c>
    </row>
    <row r="7" spans="1:15" ht="30.75" customHeight="1">
      <c r="A7" s="101"/>
      <c r="B7" s="101"/>
      <c r="C7" s="47" t="s">
        <v>1</v>
      </c>
      <c r="D7" s="99"/>
      <c r="E7" s="91"/>
      <c r="F7" s="73" t="s">
        <v>128</v>
      </c>
      <c r="G7" s="67"/>
      <c r="H7" s="67"/>
      <c r="I7" s="67"/>
      <c r="J7" s="67"/>
      <c r="K7" s="67"/>
      <c r="L7" s="35"/>
      <c r="M7" s="36" t="s">
        <v>11</v>
      </c>
      <c r="N7" s="35"/>
      <c r="O7" s="35"/>
    </row>
    <row r="8" spans="1:15" ht="12.75">
      <c r="A8" s="14">
        <v>1</v>
      </c>
      <c r="B8" s="41">
        <v>5</v>
      </c>
      <c r="C8" s="52" t="s">
        <v>126</v>
      </c>
      <c r="D8" s="39">
        <v>5026.91</v>
      </c>
      <c r="E8" s="72" t="s">
        <v>127</v>
      </c>
      <c r="F8" s="18">
        <v>5026.91</v>
      </c>
      <c r="G8" s="18"/>
      <c r="H8" s="18"/>
      <c r="I8" s="18"/>
      <c r="J8" s="18"/>
      <c r="K8" s="18"/>
      <c r="L8" s="35"/>
      <c r="M8" s="34">
        <f>SUM(F8:L8)</f>
        <v>5026.91</v>
      </c>
      <c r="N8" s="34">
        <f>D8-M8</f>
        <v>0</v>
      </c>
      <c r="O8" s="35"/>
    </row>
    <row r="9" spans="3:13" ht="17.25" customHeight="1">
      <c r="C9" s="1"/>
      <c r="D9" s="9"/>
      <c r="M9" s="5"/>
    </row>
    <row r="10" spans="3:4" ht="18" customHeight="1">
      <c r="C10" s="1"/>
      <c r="D10" s="9"/>
    </row>
    <row r="11" spans="3:4" ht="18" customHeight="1">
      <c r="C11" s="40"/>
      <c r="D11" s="10"/>
    </row>
    <row r="12" spans="3:5" ht="17.25" customHeight="1">
      <c r="C12" s="97" t="s">
        <v>3</v>
      </c>
      <c r="D12" s="97"/>
      <c r="E12" s="97"/>
    </row>
    <row r="13" spans="3:8" ht="11.25" customHeight="1">
      <c r="C13" s="97" t="s">
        <v>4</v>
      </c>
      <c r="D13" s="97"/>
      <c r="H13" s="19" t="s">
        <v>13</v>
      </c>
    </row>
    <row r="14" spans="3:4" ht="12.75">
      <c r="C14" s="40"/>
      <c r="D14" s="40"/>
    </row>
    <row r="15" spans="3:4" ht="12.75">
      <c r="C15" s="40"/>
      <c r="D15" s="40"/>
    </row>
    <row r="16" spans="3:4" ht="12.75">
      <c r="C16" s="40"/>
      <c r="D16" s="40"/>
    </row>
    <row r="17" spans="3:4" ht="12.75">
      <c r="C17" s="40"/>
      <c r="D17" s="40"/>
    </row>
    <row r="18" spans="3:6" ht="12.75">
      <c r="C18" s="40"/>
      <c r="D18" s="40"/>
      <c r="F18" s="5"/>
    </row>
    <row r="19" spans="3:4" ht="12.75">
      <c r="C19" s="40"/>
      <c r="D19" s="40"/>
    </row>
    <row r="20" spans="3:4" ht="12.75">
      <c r="C20" s="40"/>
      <c r="D20" s="40"/>
    </row>
    <row r="21" spans="3:4" ht="12.75">
      <c r="C21" s="40"/>
      <c r="D21" s="40"/>
    </row>
  </sheetData>
  <sheetProtection/>
  <mergeCells count="12">
    <mergeCell ref="A6:A7"/>
    <mergeCell ref="B6:B7"/>
    <mergeCell ref="D6:D7"/>
    <mergeCell ref="E6:E7"/>
    <mergeCell ref="F6:K6"/>
    <mergeCell ref="C12:E12"/>
    <mergeCell ref="C13:D13"/>
    <mergeCell ref="F1:K1"/>
    <mergeCell ref="F2:K2"/>
    <mergeCell ref="F3:K3"/>
    <mergeCell ref="F4:K4"/>
    <mergeCell ref="B5:K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0.00390625" style="0" customWidth="1"/>
    <col min="2" max="2" width="8.57421875" style="0" customWidth="1"/>
    <col min="3" max="3" width="20.7109375" style="0" customWidth="1"/>
    <col min="4" max="4" width="29.421875" style="0" customWidth="1"/>
    <col min="5" max="5" width="26.7109375" style="0" customWidth="1"/>
    <col min="6" max="6" width="9.140625" style="0" customWidth="1"/>
    <col min="7" max="7" width="7.421875" style="0" customWidth="1"/>
  </cols>
  <sheetData>
    <row r="1" spans="4:7" ht="12.75">
      <c r="D1" s="22"/>
      <c r="E1" s="55"/>
      <c r="G1" s="80"/>
    </row>
    <row r="2" spans="4:7" ht="12.75">
      <c r="D2" s="102" t="s">
        <v>28</v>
      </c>
      <c r="E2" s="102"/>
      <c r="G2" s="81"/>
    </row>
    <row r="3" spans="4:7" ht="12.75">
      <c r="D3" s="102" t="s">
        <v>6</v>
      </c>
      <c r="E3" s="102"/>
      <c r="G3" s="81"/>
    </row>
    <row r="4" spans="4:7" ht="12.75">
      <c r="D4" s="102" t="s">
        <v>27</v>
      </c>
      <c r="E4" s="102"/>
      <c r="G4" s="81"/>
    </row>
    <row r="5" spans="1:5" ht="27.75" customHeight="1">
      <c r="A5" s="107" t="s">
        <v>7</v>
      </c>
      <c r="B5" s="107"/>
      <c r="C5" s="107"/>
      <c r="D5" s="107"/>
      <c r="E5" s="107"/>
    </row>
    <row r="6" spans="1:5" ht="27" customHeight="1">
      <c r="A6" s="105" t="s">
        <v>8</v>
      </c>
      <c r="B6" s="105"/>
      <c r="C6" s="105" t="s">
        <v>9</v>
      </c>
      <c r="D6" s="108" t="s">
        <v>125</v>
      </c>
      <c r="E6" s="108" t="s">
        <v>131</v>
      </c>
    </row>
    <row r="7" spans="1:5" ht="39.75" customHeight="1">
      <c r="A7" s="105"/>
      <c r="B7" s="105"/>
      <c r="C7" s="105"/>
      <c r="D7" s="108"/>
      <c r="E7" s="108"/>
    </row>
    <row r="8" spans="1:5" ht="15" customHeight="1">
      <c r="A8" s="109">
        <v>44824</v>
      </c>
      <c r="B8" s="105"/>
      <c r="C8" s="70">
        <f>D8+E8</f>
        <v>57321.82</v>
      </c>
      <c r="D8" s="71">
        <v>53214.06</v>
      </c>
      <c r="E8" s="70">
        <v>4107.76</v>
      </c>
    </row>
    <row r="9" spans="1:5" ht="15.75" customHeight="1">
      <c r="A9" s="103">
        <v>44854</v>
      </c>
      <c r="B9" s="104"/>
      <c r="C9" s="70">
        <f aca="true" t="shared" si="0" ref="C9:C54">D9+E9</f>
        <v>57321.82</v>
      </c>
      <c r="D9" s="71">
        <v>53214.06</v>
      </c>
      <c r="E9" s="70">
        <v>4107.76</v>
      </c>
    </row>
    <row r="10" spans="1:5" ht="16.5" customHeight="1">
      <c r="A10" s="103">
        <v>44885</v>
      </c>
      <c r="B10" s="104"/>
      <c r="C10" s="70">
        <f t="shared" si="0"/>
        <v>57321.82</v>
      </c>
      <c r="D10" s="71">
        <v>53214.06</v>
      </c>
      <c r="E10" s="70">
        <v>4107.76</v>
      </c>
    </row>
    <row r="11" spans="1:5" ht="16.5" customHeight="1">
      <c r="A11" s="103">
        <v>44915</v>
      </c>
      <c r="B11" s="104"/>
      <c r="C11" s="70">
        <f t="shared" si="0"/>
        <v>57321.82</v>
      </c>
      <c r="D11" s="71">
        <v>53214.06</v>
      </c>
      <c r="E11" s="70">
        <v>4107.76</v>
      </c>
    </row>
    <row r="12" spans="1:5" ht="15.75" customHeight="1">
      <c r="A12" s="103">
        <v>44946</v>
      </c>
      <c r="B12" s="104"/>
      <c r="C12" s="70">
        <f t="shared" si="0"/>
        <v>57321.82</v>
      </c>
      <c r="D12" s="71">
        <v>53214.06</v>
      </c>
      <c r="E12" s="70">
        <v>4107.76</v>
      </c>
    </row>
    <row r="13" spans="1:5" ht="15.75" customHeight="1">
      <c r="A13" s="103">
        <v>44977</v>
      </c>
      <c r="B13" s="104"/>
      <c r="C13" s="70">
        <f t="shared" si="0"/>
        <v>57321.82</v>
      </c>
      <c r="D13" s="71">
        <v>53214.06</v>
      </c>
      <c r="E13" s="70">
        <v>4107.76</v>
      </c>
    </row>
    <row r="14" spans="1:5" ht="17.25" customHeight="1">
      <c r="A14" s="103">
        <v>45005</v>
      </c>
      <c r="B14" s="104"/>
      <c r="C14" s="70">
        <f t="shared" si="0"/>
        <v>57321.82</v>
      </c>
      <c r="D14" s="71">
        <v>53214.06</v>
      </c>
      <c r="E14" s="70">
        <v>4107.76</v>
      </c>
    </row>
    <row r="15" spans="1:5" ht="16.5" customHeight="1">
      <c r="A15" s="103">
        <v>45036</v>
      </c>
      <c r="B15" s="104"/>
      <c r="C15" s="70">
        <f t="shared" si="0"/>
        <v>57321.82</v>
      </c>
      <c r="D15" s="71">
        <v>53214.06</v>
      </c>
      <c r="E15" s="70">
        <v>4107.76</v>
      </c>
    </row>
    <row r="16" spans="1:5" ht="14.25" customHeight="1">
      <c r="A16" s="103">
        <v>45066</v>
      </c>
      <c r="B16" s="104"/>
      <c r="C16" s="70">
        <f t="shared" si="0"/>
        <v>57321.82</v>
      </c>
      <c r="D16" s="71">
        <v>53214.06</v>
      </c>
      <c r="E16" s="70">
        <v>4107.76</v>
      </c>
    </row>
    <row r="17" spans="1:5" ht="16.5" customHeight="1">
      <c r="A17" s="103">
        <v>45097</v>
      </c>
      <c r="B17" s="104"/>
      <c r="C17" s="70">
        <f t="shared" si="0"/>
        <v>57321.82</v>
      </c>
      <c r="D17" s="71">
        <v>53214.06</v>
      </c>
      <c r="E17" s="70">
        <v>4107.76</v>
      </c>
    </row>
    <row r="18" spans="1:5" ht="17.25" customHeight="1">
      <c r="A18" s="103">
        <v>45127</v>
      </c>
      <c r="B18" s="104"/>
      <c r="C18" s="70">
        <f t="shared" si="0"/>
        <v>57321.82</v>
      </c>
      <c r="D18" s="71">
        <v>53214.06</v>
      </c>
      <c r="E18" s="70">
        <v>4107.76</v>
      </c>
    </row>
    <row r="19" spans="1:5" ht="17.25" customHeight="1">
      <c r="A19" s="103">
        <v>45158</v>
      </c>
      <c r="B19" s="104"/>
      <c r="C19" s="70">
        <f t="shared" si="0"/>
        <v>57321.82</v>
      </c>
      <c r="D19" s="71">
        <v>53214.06</v>
      </c>
      <c r="E19" s="70">
        <v>4107.76</v>
      </c>
    </row>
    <row r="20" spans="1:5" ht="17.25" customHeight="1">
      <c r="A20" s="109">
        <v>45189</v>
      </c>
      <c r="B20" s="105"/>
      <c r="C20" s="70">
        <f t="shared" si="0"/>
        <v>57321.82</v>
      </c>
      <c r="D20" s="71">
        <v>53214.06</v>
      </c>
      <c r="E20" s="70">
        <v>4107.76</v>
      </c>
    </row>
    <row r="21" spans="1:5" ht="16.5" customHeight="1">
      <c r="A21" s="103">
        <v>45219</v>
      </c>
      <c r="B21" s="104"/>
      <c r="C21" s="70">
        <f t="shared" si="0"/>
        <v>57321.82</v>
      </c>
      <c r="D21" s="71">
        <v>53214.06</v>
      </c>
      <c r="E21" s="70">
        <v>4107.76</v>
      </c>
    </row>
    <row r="22" spans="1:5" ht="15.75" customHeight="1">
      <c r="A22" s="103">
        <v>45250</v>
      </c>
      <c r="B22" s="104"/>
      <c r="C22" s="70">
        <f t="shared" si="0"/>
        <v>57321.82</v>
      </c>
      <c r="D22" s="71">
        <v>53214.06</v>
      </c>
      <c r="E22" s="70">
        <v>4107.76</v>
      </c>
    </row>
    <row r="23" spans="1:5" ht="15" customHeight="1">
      <c r="A23" s="103">
        <v>45280</v>
      </c>
      <c r="B23" s="104"/>
      <c r="C23" s="70">
        <f t="shared" si="0"/>
        <v>57321.82</v>
      </c>
      <c r="D23" s="71">
        <v>53214.06</v>
      </c>
      <c r="E23" s="70">
        <v>4107.76</v>
      </c>
    </row>
    <row r="24" spans="1:5" ht="15.75" customHeight="1">
      <c r="A24" s="103">
        <v>45311</v>
      </c>
      <c r="B24" s="104"/>
      <c r="C24" s="70">
        <f t="shared" si="0"/>
        <v>57321.82</v>
      </c>
      <c r="D24" s="71">
        <v>53214.06</v>
      </c>
      <c r="E24" s="70">
        <v>4107.76</v>
      </c>
    </row>
    <row r="25" spans="1:5" ht="12.75">
      <c r="A25" s="103">
        <v>45342</v>
      </c>
      <c r="B25" s="104"/>
      <c r="C25" s="70">
        <f t="shared" si="0"/>
        <v>57321.82</v>
      </c>
      <c r="D25" s="71">
        <v>53214.06</v>
      </c>
      <c r="E25" s="70">
        <v>4107.76</v>
      </c>
    </row>
    <row r="26" spans="1:5" ht="12.75">
      <c r="A26" s="103">
        <v>45371</v>
      </c>
      <c r="B26" s="104"/>
      <c r="C26" s="70">
        <f t="shared" si="0"/>
        <v>57321.82</v>
      </c>
      <c r="D26" s="71">
        <v>53214.06</v>
      </c>
      <c r="E26" s="70">
        <v>4107.76</v>
      </c>
    </row>
    <row r="27" spans="1:5" ht="12.75">
      <c r="A27" s="103">
        <v>45402</v>
      </c>
      <c r="B27" s="104"/>
      <c r="C27" s="70">
        <f t="shared" si="0"/>
        <v>57321.82</v>
      </c>
      <c r="D27" s="71">
        <v>53214.06</v>
      </c>
      <c r="E27" s="70">
        <v>4107.76</v>
      </c>
    </row>
    <row r="28" spans="1:5" ht="12.75">
      <c r="A28" s="103">
        <v>45432</v>
      </c>
      <c r="B28" s="104"/>
      <c r="C28" s="70">
        <f t="shared" si="0"/>
        <v>57321.82</v>
      </c>
      <c r="D28" s="71">
        <v>53214.06</v>
      </c>
      <c r="E28" s="70">
        <v>4107.76</v>
      </c>
    </row>
    <row r="29" spans="1:5" ht="12.75">
      <c r="A29" s="103">
        <v>45463</v>
      </c>
      <c r="B29" s="104"/>
      <c r="C29" s="70">
        <f t="shared" si="0"/>
        <v>57321.82</v>
      </c>
      <c r="D29" s="71">
        <v>53214.06</v>
      </c>
      <c r="E29" s="70">
        <v>4107.76</v>
      </c>
    </row>
    <row r="30" spans="1:5" ht="12.75">
      <c r="A30" s="103">
        <v>45493</v>
      </c>
      <c r="B30" s="104"/>
      <c r="C30" s="70">
        <f t="shared" si="0"/>
        <v>57321.82</v>
      </c>
      <c r="D30" s="71">
        <v>53214.06</v>
      </c>
      <c r="E30" s="70">
        <v>4107.76</v>
      </c>
    </row>
    <row r="31" spans="1:5" ht="12.75">
      <c r="A31" s="103">
        <v>45524</v>
      </c>
      <c r="B31" s="104"/>
      <c r="C31" s="70">
        <f t="shared" si="0"/>
        <v>57321.82</v>
      </c>
      <c r="D31" s="71">
        <v>53214.06</v>
      </c>
      <c r="E31" s="70">
        <v>4107.76</v>
      </c>
    </row>
    <row r="32" spans="1:5" ht="12.75">
      <c r="A32" s="103">
        <v>45555</v>
      </c>
      <c r="B32" s="104"/>
      <c r="C32" s="70">
        <f t="shared" si="0"/>
        <v>57321.82</v>
      </c>
      <c r="D32" s="71">
        <v>53214.06</v>
      </c>
      <c r="E32" s="70">
        <v>4107.76</v>
      </c>
    </row>
    <row r="33" spans="1:5" ht="12.75">
      <c r="A33" s="103">
        <v>45585</v>
      </c>
      <c r="B33" s="104"/>
      <c r="C33" s="70">
        <f t="shared" si="0"/>
        <v>57321.82</v>
      </c>
      <c r="D33" s="71">
        <v>53214.06</v>
      </c>
      <c r="E33" s="70">
        <v>4107.76</v>
      </c>
    </row>
    <row r="34" spans="1:5" ht="12.75">
      <c r="A34" s="103">
        <v>45616</v>
      </c>
      <c r="B34" s="104"/>
      <c r="C34" s="70">
        <f t="shared" si="0"/>
        <v>57321.82</v>
      </c>
      <c r="D34" s="71">
        <v>53214.06</v>
      </c>
      <c r="E34" s="70">
        <v>4107.76</v>
      </c>
    </row>
    <row r="35" spans="1:5" ht="12.75">
      <c r="A35" s="103">
        <v>45646</v>
      </c>
      <c r="B35" s="104"/>
      <c r="C35" s="70">
        <f t="shared" si="0"/>
        <v>57321.82</v>
      </c>
      <c r="D35" s="71">
        <v>53214.06</v>
      </c>
      <c r="E35" s="70">
        <v>4107.76</v>
      </c>
    </row>
    <row r="36" spans="1:5" ht="12.75">
      <c r="A36" s="103">
        <v>45677</v>
      </c>
      <c r="B36" s="104"/>
      <c r="C36" s="70">
        <f t="shared" si="0"/>
        <v>57321.82</v>
      </c>
      <c r="D36" s="71">
        <v>53214.06</v>
      </c>
      <c r="E36" s="70">
        <v>4107.76</v>
      </c>
    </row>
    <row r="37" spans="1:5" ht="12.75">
      <c r="A37" s="103">
        <v>45708</v>
      </c>
      <c r="B37" s="104"/>
      <c r="C37" s="70">
        <f t="shared" si="0"/>
        <v>57321.82</v>
      </c>
      <c r="D37" s="71">
        <v>53214.06</v>
      </c>
      <c r="E37" s="70">
        <v>4107.76</v>
      </c>
    </row>
    <row r="38" spans="1:5" ht="12.75">
      <c r="A38" s="103">
        <v>45736</v>
      </c>
      <c r="B38" s="104"/>
      <c r="C38" s="70">
        <f t="shared" si="0"/>
        <v>57321.82</v>
      </c>
      <c r="D38" s="71">
        <v>53214.06</v>
      </c>
      <c r="E38" s="70">
        <v>4107.76</v>
      </c>
    </row>
    <row r="39" spans="1:5" ht="12.75">
      <c r="A39" s="103">
        <v>45767</v>
      </c>
      <c r="B39" s="104"/>
      <c r="C39" s="70">
        <f t="shared" si="0"/>
        <v>57321.82</v>
      </c>
      <c r="D39" s="71">
        <v>53214.06</v>
      </c>
      <c r="E39" s="70">
        <v>4107.76</v>
      </c>
    </row>
    <row r="40" spans="1:5" ht="12.75">
      <c r="A40" s="103">
        <v>45797</v>
      </c>
      <c r="B40" s="104"/>
      <c r="C40" s="70">
        <f t="shared" si="0"/>
        <v>57321.82</v>
      </c>
      <c r="D40" s="71">
        <v>53214.06</v>
      </c>
      <c r="E40" s="70">
        <v>4107.76</v>
      </c>
    </row>
    <row r="41" spans="1:5" ht="12.75">
      <c r="A41" s="103">
        <v>45828</v>
      </c>
      <c r="B41" s="104"/>
      <c r="C41" s="70">
        <f t="shared" si="0"/>
        <v>57321.82</v>
      </c>
      <c r="D41" s="71">
        <v>53214.06</v>
      </c>
      <c r="E41" s="70">
        <v>4107.76</v>
      </c>
    </row>
    <row r="42" spans="1:5" ht="12.75">
      <c r="A42" s="103">
        <v>45858</v>
      </c>
      <c r="B42" s="104"/>
      <c r="C42" s="70">
        <f t="shared" si="0"/>
        <v>57321.82</v>
      </c>
      <c r="D42" s="71">
        <v>53214.06</v>
      </c>
      <c r="E42" s="70">
        <v>4107.76</v>
      </c>
    </row>
    <row r="43" spans="1:5" ht="12.75">
      <c r="A43" s="103">
        <v>45889</v>
      </c>
      <c r="B43" s="104"/>
      <c r="C43" s="70">
        <f t="shared" si="0"/>
        <v>57321.82</v>
      </c>
      <c r="D43" s="71">
        <v>53214.06</v>
      </c>
      <c r="E43" s="70">
        <v>4107.76</v>
      </c>
    </row>
    <row r="44" spans="1:5" ht="12.75">
      <c r="A44" s="103">
        <v>45920</v>
      </c>
      <c r="B44" s="104"/>
      <c r="C44" s="70">
        <f t="shared" si="0"/>
        <v>57321.82</v>
      </c>
      <c r="D44" s="71">
        <v>53214.06</v>
      </c>
      <c r="E44" s="70">
        <v>4107.76</v>
      </c>
    </row>
    <row r="45" spans="1:5" ht="12.75">
      <c r="A45" s="103">
        <v>45950</v>
      </c>
      <c r="B45" s="104"/>
      <c r="C45" s="70">
        <f t="shared" si="0"/>
        <v>57321.82</v>
      </c>
      <c r="D45" s="71">
        <v>53214.06</v>
      </c>
      <c r="E45" s="70">
        <v>4107.76</v>
      </c>
    </row>
    <row r="46" spans="1:5" ht="12.75">
      <c r="A46" s="103">
        <v>45981</v>
      </c>
      <c r="B46" s="104"/>
      <c r="C46" s="70">
        <f t="shared" si="0"/>
        <v>57321.82</v>
      </c>
      <c r="D46" s="71">
        <v>53214.06</v>
      </c>
      <c r="E46" s="70">
        <v>4107.76</v>
      </c>
    </row>
    <row r="47" spans="1:5" ht="12.75">
      <c r="A47" s="103">
        <v>46011</v>
      </c>
      <c r="B47" s="104"/>
      <c r="C47" s="70">
        <f t="shared" si="0"/>
        <v>57321.82</v>
      </c>
      <c r="D47" s="71">
        <v>53214.06</v>
      </c>
      <c r="E47" s="70">
        <v>4107.76</v>
      </c>
    </row>
    <row r="48" spans="1:5" ht="12.75">
      <c r="A48" s="103">
        <v>46042</v>
      </c>
      <c r="B48" s="104"/>
      <c r="C48" s="70">
        <f t="shared" si="0"/>
        <v>57321.82</v>
      </c>
      <c r="D48" s="71">
        <v>53214.06</v>
      </c>
      <c r="E48" s="70">
        <v>4107.76</v>
      </c>
    </row>
    <row r="49" spans="1:5" ht="12.75">
      <c r="A49" s="103">
        <v>46073</v>
      </c>
      <c r="B49" s="104"/>
      <c r="C49" s="70">
        <f t="shared" si="0"/>
        <v>57321.82</v>
      </c>
      <c r="D49" s="71">
        <v>53214.06</v>
      </c>
      <c r="E49" s="70">
        <v>4107.76</v>
      </c>
    </row>
    <row r="50" spans="1:5" ht="12.75">
      <c r="A50" s="103">
        <v>46101</v>
      </c>
      <c r="B50" s="104"/>
      <c r="C50" s="70">
        <f t="shared" si="0"/>
        <v>57321.82</v>
      </c>
      <c r="D50" s="71">
        <v>53214.06</v>
      </c>
      <c r="E50" s="70">
        <v>4107.76</v>
      </c>
    </row>
    <row r="51" spans="1:5" ht="12.75">
      <c r="A51" s="103">
        <v>46132</v>
      </c>
      <c r="B51" s="104"/>
      <c r="C51" s="70">
        <f t="shared" si="0"/>
        <v>57321.82</v>
      </c>
      <c r="D51" s="71">
        <v>53214.06</v>
      </c>
      <c r="E51" s="70">
        <v>4107.76</v>
      </c>
    </row>
    <row r="52" spans="1:5" ht="12.75">
      <c r="A52" s="103">
        <v>46162</v>
      </c>
      <c r="B52" s="104"/>
      <c r="C52" s="70">
        <f t="shared" si="0"/>
        <v>57321.82</v>
      </c>
      <c r="D52" s="71">
        <v>53214.06</v>
      </c>
      <c r="E52" s="70">
        <v>4107.76</v>
      </c>
    </row>
    <row r="53" spans="1:5" ht="12.75">
      <c r="A53" s="103">
        <v>46193</v>
      </c>
      <c r="B53" s="104"/>
      <c r="C53" s="70">
        <f t="shared" si="0"/>
        <v>57321.82</v>
      </c>
      <c r="D53" s="71">
        <v>53214.06</v>
      </c>
      <c r="E53" s="70">
        <v>4107.76</v>
      </c>
    </row>
    <row r="54" spans="1:5" ht="12.75">
      <c r="A54" s="103">
        <v>46223</v>
      </c>
      <c r="B54" s="104"/>
      <c r="C54" s="70">
        <f t="shared" si="0"/>
        <v>57321.82</v>
      </c>
      <c r="D54" s="71">
        <v>53214.06</v>
      </c>
      <c r="E54" s="70">
        <v>4107.76</v>
      </c>
    </row>
    <row r="55" spans="1:5" ht="12.75">
      <c r="A55" s="103">
        <v>46254</v>
      </c>
      <c r="B55" s="104"/>
      <c r="C55" s="71">
        <f>D55+E55</f>
        <v>57321.74</v>
      </c>
      <c r="D55" s="71">
        <f>53214.06+0.07</f>
        <v>53214.13</v>
      </c>
      <c r="E55" s="70">
        <f>4107.76-0.15</f>
        <v>4107.610000000001</v>
      </c>
    </row>
    <row r="56" spans="1:5" ht="12.75">
      <c r="A56" s="106"/>
      <c r="B56" s="106"/>
      <c r="C56" s="14">
        <f>SUM(C8:C55)</f>
        <v>2751447.2799999993</v>
      </c>
      <c r="D56" s="56">
        <f>SUM(D8:D55)</f>
        <v>2554274.9500000016</v>
      </c>
      <c r="E56" s="56">
        <f>SUM(E8:E55)</f>
        <v>197172.33000000007</v>
      </c>
    </row>
  </sheetData>
  <sheetProtection/>
  <mergeCells count="57">
    <mergeCell ref="A42:B42"/>
    <mergeCell ref="A31:B31"/>
    <mergeCell ref="A32:B32"/>
    <mergeCell ref="A33:B33"/>
    <mergeCell ref="A34:B34"/>
    <mergeCell ref="A28:B28"/>
    <mergeCell ref="A29:B29"/>
    <mergeCell ref="A39:B39"/>
    <mergeCell ref="A40:B40"/>
    <mergeCell ref="A41:B41"/>
    <mergeCell ref="A17:B17"/>
    <mergeCell ref="A8:B8"/>
    <mergeCell ref="A25:B25"/>
    <mergeCell ref="A26:B26"/>
    <mergeCell ref="A27:B27"/>
    <mergeCell ref="D6:D7"/>
    <mergeCell ref="A13:B13"/>
    <mergeCell ref="A14:B14"/>
    <mergeCell ref="A15:B15"/>
    <mergeCell ref="A16:B16"/>
    <mergeCell ref="A48:B48"/>
    <mergeCell ref="C6:C7"/>
    <mergeCell ref="E6:E7"/>
    <mergeCell ref="A20:B20"/>
    <mergeCell ref="A21:B21"/>
    <mergeCell ref="A22:B22"/>
    <mergeCell ref="A23:B23"/>
    <mergeCell ref="A24:B24"/>
    <mergeCell ref="A43:B43"/>
    <mergeCell ref="A38:B38"/>
    <mergeCell ref="A35:B35"/>
    <mergeCell ref="A36:B36"/>
    <mergeCell ref="A37:B37"/>
    <mergeCell ref="A30:B30"/>
    <mergeCell ref="A18:B18"/>
    <mergeCell ref="A19:B19"/>
    <mergeCell ref="A56:B56"/>
    <mergeCell ref="A5:E5"/>
    <mergeCell ref="D2:E2"/>
    <mergeCell ref="D3:E3"/>
    <mergeCell ref="D4:E4"/>
    <mergeCell ref="A54:B54"/>
    <mergeCell ref="A55:B55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9:B9"/>
    <mergeCell ref="A10:B10"/>
    <mergeCell ref="A11:B11"/>
    <mergeCell ref="A12:B12"/>
    <mergeCell ref="A6:B7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uliana2</cp:lastModifiedBy>
  <cp:lastPrinted>2020-08-01T09:32:47Z</cp:lastPrinted>
  <dcterms:created xsi:type="dcterms:W3CDTF">2020-03-16T05:36:38Z</dcterms:created>
  <dcterms:modified xsi:type="dcterms:W3CDTF">2020-08-07T08:43:50Z</dcterms:modified>
  <cp:category/>
  <cp:version/>
  <cp:contentType/>
  <cp:contentStatus/>
</cp:coreProperties>
</file>