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3"/>
  </bookViews>
  <sheets>
    <sheet name="5оч3ч" sheetId="1" r:id="rId1"/>
    <sheet name="5оч2ч" sheetId="2" r:id="rId2"/>
    <sheet name="5оч1ч" sheetId="3" r:id="rId3"/>
    <sheet name="3-я очАг" sheetId="4" r:id="rId4"/>
  </sheets>
  <definedNames/>
  <calcPr fullCalcOnLoad="1"/>
</workbook>
</file>

<file path=xl/sharedStrings.xml><?xml version="1.0" encoding="utf-8"?>
<sst xmlns="http://schemas.openxmlformats.org/spreadsheetml/2006/main" count="129" uniqueCount="84">
  <si>
    <t>Фамилия, собственное имя, отчество кредитора - физического лица;</t>
  </si>
  <si>
    <t>для кумулятивного голосования</t>
  </si>
  <si>
    <t>наименование кредитора - юридического лица</t>
  </si>
  <si>
    <t>разд. 5.3.</t>
  </si>
  <si>
    <t>ГУК ДПИП «Могилевсельстройпроект»</t>
  </si>
  <si>
    <t>ОАО «Белшина»</t>
  </si>
  <si>
    <t>БРУСП «Белгосстрах» Представительство по Могилевской области</t>
  </si>
  <si>
    <t>УП «Двипром</t>
  </si>
  <si>
    <t>ОДО «Металлургическая компания Промстройметалл»</t>
  </si>
  <si>
    <t>КУДП «УКС Чаусского района»</t>
  </si>
  <si>
    <t>УКП «ИВЦ  облсельхозпрода»</t>
  </si>
  <si>
    <t>ОАО «Промжилстрой»</t>
  </si>
  <si>
    <t>РУП «Могилевэнерго»</t>
  </si>
  <si>
    <t>Ф-л Могилевские электрические сети»</t>
  </si>
  <si>
    <t>ОАО «Могилевская СПМК №109»</t>
  </si>
  <si>
    <t>ОАО УКХ «Бобруйскагромаш»</t>
  </si>
  <si>
    <t>ОАО «Могилевхлебопродукт – УКХ «Могилевхлебопродукт»</t>
  </si>
  <si>
    <t>РО «Белагросервис»</t>
  </si>
  <si>
    <t>ОАО «Промтехмонтаж»</t>
  </si>
  <si>
    <t>ОАО «Строительный трест №17»</t>
  </si>
  <si>
    <t>ОАО «Могилевский металлургический завод»</t>
  </si>
  <si>
    <t>ЧТУП «КМЛ»</t>
  </si>
  <si>
    <t>ОАО «Управляющая компания холдинга «Агромашсервис»</t>
  </si>
  <si>
    <t>ЗАО «Белснабподшипник»</t>
  </si>
  <si>
    <t>ОАО «Могилевские семена трав»</t>
  </si>
  <si>
    <t>ОАО «Климовичский комбинат хлебопродуктов»</t>
  </si>
  <si>
    <t>ООО «Эйфория-С»</t>
  </si>
  <si>
    <t>ОАО «Гомельагрокомплект»</t>
  </si>
  <si>
    <t>Ф-л ОАО «Белаз» «УКХ «Белаз-Холдинг» в г. Могилев «Могилевский автомобильный з-д им. С.М.Кирова»</t>
  </si>
  <si>
    <t>ОАО «МАЗ» - управляющая компания холдинга «Белавтомаз»</t>
  </si>
  <si>
    <t>ОАО «Заднепровский межрайагросервис»</t>
  </si>
  <si>
    <t>РДУП ПИ «Могилевгипрозем»</t>
  </si>
  <si>
    <t>ИООО «РН-Запад»</t>
  </si>
  <si>
    <t>ОАО «Минский тракторный завод»</t>
  </si>
  <si>
    <t>ОАО «Бобруйский КХП»</t>
  </si>
  <si>
    <t>УКПП «Могилевоблагрохимизация»</t>
  </si>
  <si>
    <t>ООО «Трубодетальсервис»</t>
  </si>
  <si>
    <t>ЧТУП «Артторгметалл»</t>
  </si>
  <si>
    <t>ТПУП «ЗерноТехнология»</t>
  </si>
  <si>
    <t>ОАО «Бабушкина крынка» - УКХ «Могилевская молочная компания «Бабушкина крынка»</t>
  </si>
  <si>
    <t>ЧУП «Никостехснаб»</t>
  </si>
  <si>
    <t>Чаусское УКП "Жилкомхоз"</t>
  </si>
  <si>
    <t>Чаусский РУПС Могилевского ф-ла РУП "Белпочта"</t>
  </si>
  <si>
    <t>ГУДОВ "Центр повышения квалификации руководящих работников и специалистов комитета по с/х и продов. Могил. Облисполкома"</t>
  </si>
  <si>
    <t>ОАО "Могилевский мясокомбинат"</t>
  </si>
  <si>
    <t>Государственное предприятие "Чаусский ремстрой"</t>
  </si>
  <si>
    <t>СП УП "Кричевский зооветснаб"</t>
  </si>
  <si>
    <t>оао "Гомсельмаш"</t>
  </si>
  <si>
    <t>Помощник директора КУП по оказанию услуг</t>
  </si>
  <si>
    <t xml:space="preserve">     "Чаусское районное бюро по санации"</t>
  </si>
  <si>
    <t>номер п/п</t>
  </si>
  <si>
    <t>ООО "Стальной настил"</t>
  </si>
  <si>
    <t>к мировому соглашению по делу от 22.03.2017 г №34-10/Б/2017</t>
  </si>
  <si>
    <t>открытого акционерного общества "Мирный Агро"</t>
  </si>
  <si>
    <t>в процедуре об экономической несостоятельности (банкротстве)</t>
  </si>
  <si>
    <t>График погашения требования кредиторов третьего раздела третьей очереди:</t>
  </si>
  <si>
    <t>дата ежемесячного погашения</t>
  </si>
  <si>
    <t>ОАО "Агентство по управлению активами" (100%)</t>
  </si>
  <si>
    <t>рассрочка платежа</t>
  </si>
  <si>
    <t>сумма признанных требований, бел. Рублей</t>
  </si>
  <si>
    <t>_______________________________</t>
  </si>
  <si>
    <t>РАССРОЧКА, лет</t>
  </si>
  <si>
    <t xml:space="preserve">отсрочка платежа </t>
  </si>
  <si>
    <t>сумма признанных требований кредиторов</t>
  </si>
  <si>
    <t>рассрочка</t>
  </si>
  <si>
    <t>Приложение 2</t>
  </si>
  <si>
    <t>Приложение 3</t>
  </si>
  <si>
    <t>рассрочка, лет</t>
  </si>
  <si>
    <t>График погашения требований конкурсных кредиторов пятого раздела пятой очереди части третьей реестра ОАО "Мирный Агро".</t>
  </si>
  <si>
    <t>График погашения требований конкурсных кредиторов пятого раздела пятой очереди части второй реестра ОАО "Мирный Агро".</t>
  </si>
  <si>
    <t>График погашения требований конкурсных кредиторов пятого раздела пятой очереди части первой реестра             ОАО "Мирный Агро".</t>
  </si>
  <si>
    <t>Итого</t>
  </si>
  <si>
    <t>Приложение 1</t>
  </si>
  <si>
    <t>2020-2026</t>
  </si>
  <si>
    <t>2020-2029</t>
  </si>
  <si>
    <t>номер по реестру</t>
  </si>
  <si>
    <t>2020-2030</t>
  </si>
  <si>
    <t>май-август 2030</t>
  </si>
  <si>
    <t>4 месяца</t>
  </si>
  <si>
    <t>8 мес</t>
  </si>
  <si>
    <t>с сентября 2026г</t>
  </si>
  <si>
    <t>по август 2029г</t>
  </si>
  <si>
    <t>с сент 2029</t>
  </si>
  <si>
    <t>по апр 2030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</si>
</sst>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4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0.79997998476028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17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8" fillId="7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421875" style="0" customWidth="1"/>
    <col min="2" max="2" width="10.00390625" style="0" customWidth="1"/>
    <col min="3" max="3" width="38.8515625" style="0" customWidth="1"/>
    <col min="4" max="4" width="14.00390625" style="0" customWidth="1"/>
    <col min="5" max="5" width="12.421875" style="0" customWidth="1"/>
    <col min="6" max="6" width="14.7109375" style="0" customWidth="1"/>
    <col min="9" max="9" width="12.28125" style="0" customWidth="1"/>
  </cols>
  <sheetData>
    <row r="1" spans="4:7" ht="12.75">
      <c r="D1" s="57" t="s">
        <v>66</v>
      </c>
      <c r="E1" s="57"/>
      <c r="F1" s="57"/>
      <c r="G1" s="57"/>
    </row>
    <row r="2" spans="4:7" ht="12.75">
      <c r="D2" s="58" t="s">
        <v>52</v>
      </c>
      <c r="E2" s="57"/>
      <c r="F2" s="57"/>
      <c r="G2" s="57"/>
    </row>
    <row r="3" spans="4:7" ht="12.75">
      <c r="D3" s="57" t="s">
        <v>54</v>
      </c>
      <c r="E3" s="57"/>
      <c r="F3" s="57"/>
      <c r="G3" s="57"/>
    </row>
    <row r="4" spans="4:7" ht="12.75">
      <c r="D4" s="58" t="s">
        <v>53</v>
      </c>
      <c r="E4" s="57"/>
      <c r="F4" s="57"/>
      <c r="G4" s="57"/>
    </row>
    <row r="5" spans="2:6" ht="27.75" customHeight="1">
      <c r="B5" s="56" t="s">
        <v>68</v>
      </c>
      <c r="C5" s="56"/>
      <c r="D5" s="56"/>
      <c r="E5" s="56"/>
      <c r="F5" s="56"/>
    </row>
    <row r="6" spans="1:10" ht="39" customHeight="1">
      <c r="A6" s="62" t="s">
        <v>50</v>
      </c>
      <c r="B6" s="62" t="s">
        <v>75</v>
      </c>
      <c r="C6" s="8" t="s">
        <v>0</v>
      </c>
      <c r="D6" s="64" t="s">
        <v>3</v>
      </c>
      <c r="E6" s="67" t="s">
        <v>62</v>
      </c>
      <c r="F6" s="48" t="s">
        <v>58</v>
      </c>
      <c r="G6" s="53"/>
      <c r="H6" s="53"/>
      <c r="I6" s="53" t="s">
        <v>64</v>
      </c>
      <c r="J6" s="53" t="s">
        <v>78</v>
      </c>
    </row>
    <row r="7" spans="1:10" ht="23.25" customHeight="1">
      <c r="A7" s="63"/>
      <c r="B7" s="63"/>
      <c r="C7" s="9" t="s">
        <v>2</v>
      </c>
      <c r="D7" s="65"/>
      <c r="E7" s="68"/>
      <c r="F7" s="49" t="s">
        <v>77</v>
      </c>
      <c r="G7" s="54"/>
      <c r="H7" s="54"/>
      <c r="I7" s="55">
        <v>0.5</v>
      </c>
      <c r="J7" s="54"/>
    </row>
    <row r="8" spans="1:8" ht="18" customHeight="1">
      <c r="A8" s="60">
        <v>1</v>
      </c>
      <c r="B8" s="60"/>
      <c r="C8" s="23" t="s">
        <v>12</v>
      </c>
      <c r="D8" s="60">
        <v>9668.32</v>
      </c>
      <c r="E8" s="69" t="s">
        <v>76</v>
      </c>
      <c r="F8" s="64">
        <f>D8/$I$7/12*6</f>
        <v>9668.32</v>
      </c>
      <c r="H8" s="66"/>
    </row>
    <row r="9" spans="1:8" ht="12.75" customHeight="1">
      <c r="A9" s="61"/>
      <c r="B9" s="61"/>
      <c r="C9" s="24" t="s">
        <v>13</v>
      </c>
      <c r="D9" s="61"/>
      <c r="E9" s="70"/>
      <c r="F9" s="65"/>
      <c r="H9" s="66"/>
    </row>
    <row r="10" spans="1:8" ht="23.25" customHeight="1">
      <c r="A10" s="40">
        <v>2</v>
      </c>
      <c r="B10" s="21"/>
      <c r="C10" s="2" t="s">
        <v>33</v>
      </c>
      <c r="D10" s="6">
        <f>203267.01-129812.36</f>
        <v>73454.65000000001</v>
      </c>
      <c r="E10" s="26"/>
      <c r="F10" s="39">
        <f aca="true" t="shared" si="0" ref="F10:F16">D10/$I$7/12*6</f>
        <v>73454.65000000001</v>
      </c>
      <c r="H10" s="10"/>
    </row>
    <row r="11" spans="1:8" ht="33" customHeight="1">
      <c r="A11" s="40">
        <v>3</v>
      </c>
      <c r="B11" s="21"/>
      <c r="C11" s="14" t="s">
        <v>42</v>
      </c>
      <c r="D11" s="15">
        <v>2156.63</v>
      </c>
      <c r="E11" s="26"/>
      <c r="F11" s="39">
        <f t="shared" si="0"/>
        <v>2156.63</v>
      </c>
      <c r="H11" s="10"/>
    </row>
    <row r="12" spans="1:8" ht="51" customHeight="1">
      <c r="A12" s="40">
        <v>4</v>
      </c>
      <c r="B12" s="21"/>
      <c r="C12" s="14" t="s">
        <v>43</v>
      </c>
      <c r="D12" s="15">
        <v>171.09</v>
      </c>
      <c r="E12" s="26"/>
      <c r="F12" s="39">
        <f t="shared" si="0"/>
        <v>171.09</v>
      </c>
      <c r="H12" s="10"/>
    </row>
    <row r="13" spans="1:8" ht="20.25" customHeight="1">
      <c r="A13" s="40">
        <v>5</v>
      </c>
      <c r="B13" s="21"/>
      <c r="C13" s="14" t="s">
        <v>44</v>
      </c>
      <c r="D13" s="15">
        <v>10983.4</v>
      </c>
      <c r="E13" s="26"/>
      <c r="F13" s="39">
        <f t="shared" si="0"/>
        <v>10983.4</v>
      </c>
      <c r="H13" s="10"/>
    </row>
    <row r="14" spans="1:8" ht="28.5" customHeight="1">
      <c r="A14" s="40">
        <v>6</v>
      </c>
      <c r="B14" s="21"/>
      <c r="C14" s="14" t="s">
        <v>45</v>
      </c>
      <c r="D14" s="15">
        <v>653.24</v>
      </c>
      <c r="E14" s="26"/>
      <c r="F14" s="39">
        <f t="shared" si="0"/>
        <v>653.24</v>
      </c>
      <c r="H14" s="10"/>
    </row>
    <row r="15" spans="1:8" ht="16.5" customHeight="1">
      <c r="A15" s="40">
        <v>7</v>
      </c>
      <c r="B15" s="21"/>
      <c r="C15" s="14" t="s">
        <v>46</v>
      </c>
      <c r="D15" s="15">
        <v>3997.31</v>
      </c>
      <c r="E15" s="26"/>
      <c r="F15" s="39">
        <f t="shared" si="0"/>
        <v>3997.3100000000004</v>
      </c>
      <c r="H15" s="10"/>
    </row>
    <row r="16" spans="1:8" ht="17.25" customHeight="1">
      <c r="A16" s="40">
        <v>8</v>
      </c>
      <c r="B16" s="21"/>
      <c r="C16" s="14" t="s">
        <v>47</v>
      </c>
      <c r="D16" s="15">
        <v>50537.3</v>
      </c>
      <c r="E16" s="26"/>
      <c r="F16" s="39">
        <f t="shared" si="0"/>
        <v>50537.3</v>
      </c>
      <c r="H16" s="10"/>
    </row>
    <row r="17" spans="1:8" ht="24.75" customHeight="1">
      <c r="A17" s="26"/>
      <c r="B17" s="26"/>
      <c r="C17" s="15"/>
      <c r="D17" s="16">
        <f>SUM(D8:D16)</f>
        <v>151621.94</v>
      </c>
      <c r="E17" s="26"/>
      <c r="F17" s="37">
        <f>SUM(F8:F16)</f>
        <v>151621.94</v>
      </c>
      <c r="H17" s="10"/>
    </row>
    <row r="18" spans="3:4" ht="4.5" customHeight="1">
      <c r="C18" s="1"/>
      <c r="D18" s="17"/>
    </row>
    <row r="19" spans="3:4" ht="26.25" customHeight="1" hidden="1">
      <c r="C19" s="1"/>
      <c r="D19" s="18"/>
    </row>
    <row r="20" spans="3:4" ht="12.75" hidden="1">
      <c r="C20" s="20"/>
      <c r="D20" s="20"/>
    </row>
    <row r="21" spans="3:4" ht="17.25" customHeight="1">
      <c r="C21" s="59" t="s">
        <v>48</v>
      </c>
      <c r="D21" s="59"/>
    </row>
    <row r="22" spans="3:4" ht="11.25" customHeight="1">
      <c r="C22" s="59" t="s">
        <v>49</v>
      </c>
      <c r="D22" s="59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</sheetData>
  <sheetProtection/>
  <mergeCells count="17">
    <mergeCell ref="A6:A7"/>
    <mergeCell ref="A8:A9"/>
    <mergeCell ref="H8:H9"/>
    <mergeCell ref="E6:E7"/>
    <mergeCell ref="E8:E9"/>
    <mergeCell ref="F8:F9"/>
    <mergeCell ref="C22:D22"/>
    <mergeCell ref="D8:D9"/>
    <mergeCell ref="B6:B7"/>
    <mergeCell ref="B8:B9"/>
    <mergeCell ref="D6:D7"/>
    <mergeCell ref="C21:D21"/>
    <mergeCell ref="B5:F5"/>
    <mergeCell ref="D1:G1"/>
    <mergeCell ref="D2:G2"/>
    <mergeCell ref="D3:G3"/>
    <mergeCell ref="D4:G4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7">
      <selection activeCell="I8" sqref="I8"/>
    </sheetView>
  </sheetViews>
  <sheetFormatPr defaultColWidth="9.140625" defaultRowHeight="12.75"/>
  <cols>
    <col min="1" max="1" width="7.140625" style="0" customWidth="1"/>
    <col min="2" max="2" width="8.8515625" style="0" customWidth="1"/>
    <col min="3" max="3" width="31.00390625" style="0" customWidth="1"/>
    <col min="4" max="4" width="14.421875" style="0" customWidth="1"/>
    <col min="5" max="5" width="11.7109375" style="0" customWidth="1"/>
    <col min="6" max="6" width="14.140625" style="0" customWidth="1"/>
    <col min="7" max="7" width="16.28125" style="0" customWidth="1"/>
    <col min="9" max="9" width="12.57421875" style="0" customWidth="1"/>
  </cols>
  <sheetData>
    <row r="1" spans="4:8" ht="12.75">
      <c r="D1" s="57" t="s">
        <v>66</v>
      </c>
      <c r="E1" s="57"/>
      <c r="F1" s="57"/>
      <c r="G1" s="57"/>
      <c r="H1" s="57"/>
    </row>
    <row r="2" spans="4:8" ht="12.75">
      <c r="D2" s="58" t="s">
        <v>52</v>
      </c>
      <c r="E2" s="57"/>
      <c r="F2" s="57"/>
      <c r="G2" s="57"/>
      <c r="H2" s="57"/>
    </row>
    <row r="3" spans="4:8" ht="12.75">
      <c r="D3" s="57" t="s">
        <v>54</v>
      </c>
      <c r="E3" s="57"/>
      <c r="F3" s="57"/>
      <c r="G3" s="57"/>
      <c r="H3" s="57"/>
    </row>
    <row r="4" spans="4:8" ht="12.75">
      <c r="D4" s="58" t="s">
        <v>53</v>
      </c>
      <c r="E4" s="57"/>
      <c r="F4" s="57"/>
      <c r="G4" s="57"/>
      <c r="H4" s="57"/>
    </row>
    <row r="5" spans="2:10" ht="37.5" customHeight="1">
      <c r="B5" s="56" t="s">
        <v>69</v>
      </c>
      <c r="C5" s="56"/>
      <c r="D5" s="56"/>
      <c r="E5" s="56"/>
      <c r="F5" s="56"/>
      <c r="G5" s="56"/>
      <c r="H5" s="34"/>
      <c r="I5" s="34" t="s">
        <v>64</v>
      </c>
      <c r="J5" s="34" t="s">
        <v>79</v>
      </c>
    </row>
    <row r="6" spans="1:9" ht="39" customHeight="1">
      <c r="A6" s="86" t="s">
        <v>50</v>
      </c>
      <c r="B6" s="86" t="s">
        <v>75</v>
      </c>
      <c r="C6" s="8" t="s">
        <v>0</v>
      </c>
      <c r="D6" s="84" t="s">
        <v>63</v>
      </c>
      <c r="E6" s="67" t="s">
        <v>62</v>
      </c>
      <c r="F6" s="82" t="s">
        <v>58</v>
      </c>
      <c r="G6" s="83"/>
      <c r="I6" s="50">
        <v>0.5</v>
      </c>
    </row>
    <row r="7" spans="1:9" ht="30.75" customHeight="1">
      <c r="A7" s="86"/>
      <c r="B7" s="86"/>
      <c r="C7" s="9" t="s">
        <v>2</v>
      </c>
      <c r="D7" s="85"/>
      <c r="E7" s="68"/>
      <c r="F7" s="32">
        <v>2029</v>
      </c>
      <c r="G7" s="32">
        <v>2030</v>
      </c>
      <c r="I7" t="s">
        <v>82</v>
      </c>
    </row>
    <row r="8" spans="1:9" ht="25.5">
      <c r="A8" s="42">
        <v>1</v>
      </c>
      <c r="B8" s="27"/>
      <c r="C8" s="2" t="s">
        <v>4</v>
      </c>
      <c r="D8" s="6">
        <v>2836.25</v>
      </c>
      <c r="E8" s="47" t="s">
        <v>74</v>
      </c>
      <c r="F8" s="36">
        <v>1418.13</v>
      </c>
      <c r="G8" s="36">
        <v>1418.12</v>
      </c>
      <c r="I8" t="s">
        <v>83</v>
      </c>
    </row>
    <row r="9" spans="1:7" ht="33" customHeight="1">
      <c r="A9" s="42">
        <v>2</v>
      </c>
      <c r="B9" s="27"/>
      <c r="C9" s="3" t="s">
        <v>5</v>
      </c>
      <c r="D9" s="12">
        <v>42</v>
      </c>
      <c r="E9" s="26"/>
      <c r="F9" s="43">
        <v>21</v>
      </c>
      <c r="G9" s="43">
        <v>21</v>
      </c>
    </row>
    <row r="10" spans="1:7" ht="38.25">
      <c r="A10" s="42">
        <v>3</v>
      </c>
      <c r="B10" s="27"/>
      <c r="C10" s="2" t="s">
        <v>6</v>
      </c>
      <c r="D10" s="6">
        <v>116.02</v>
      </c>
      <c r="E10" s="26"/>
      <c r="F10" s="43">
        <v>58.01</v>
      </c>
      <c r="G10" s="43">
        <f>D10-F10</f>
        <v>58.01</v>
      </c>
    </row>
    <row r="11" spans="1:7" ht="25.5">
      <c r="A11" s="42">
        <v>4</v>
      </c>
      <c r="B11" s="27"/>
      <c r="C11" s="11" t="s">
        <v>8</v>
      </c>
      <c r="D11" s="12">
        <v>193.1</v>
      </c>
      <c r="E11" s="26"/>
      <c r="F11" s="43">
        <v>96.55</v>
      </c>
      <c r="G11" s="43">
        <f>D11-F11</f>
        <v>96.55</v>
      </c>
    </row>
    <row r="12" spans="1:7" ht="12.75">
      <c r="A12" s="81">
        <v>5</v>
      </c>
      <c r="B12" s="81"/>
      <c r="C12" s="86" t="s">
        <v>11</v>
      </c>
      <c r="D12" s="60">
        <v>206947.13</v>
      </c>
      <c r="E12" s="70"/>
      <c r="F12" s="71">
        <v>103473.57</v>
      </c>
      <c r="G12" s="71">
        <f>D12-F12-0.01</f>
        <v>103473.55</v>
      </c>
    </row>
    <row r="13" spans="1:7" ht="12.75">
      <c r="A13" s="81"/>
      <c r="B13" s="81"/>
      <c r="C13" s="86"/>
      <c r="D13" s="61"/>
      <c r="E13" s="70"/>
      <c r="F13" s="71"/>
      <c r="G13" s="71"/>
    </row>
    <row r="14" spans="1:7" ht="15" customHeight="1">
      <c r="A14" s="81">
        <v>6</v>
      </c>
      <c r="B14" s="81"/>
      <c r="C14" s="72" t="s">
        <v>15</v>
      </c>
      <c r="D14" s="60">
        <v>94155.58</v>
      </c>
      <c r="E14" s="70"/>
      <c r="F14" s="70">
        <v>47077.79</v>
      </c>
      <c r="G14" s="70">
        <f>D14-F14</f>
        <v>47077.79</v>
      </c>
    </row>
    <row r="15" spans="1:7" ht="12.75">
      <c r="A15" s="81"/>
      <c r="B15" s="81"/>
      <c r="C15" s="73"/>
      <c r="D15" s="75"/>
      <c r="E15" s="70"/>
      <c r="F15" s="70"/>
      <c r="G15" s="70"/>
    </row>
    <row r="16" spans="1:7" ht="12.75">
      <c r="A16" s="81"/>
      <c r="B16" s="81"/>
      <c r="C16" s="74"/>
      <c r="D16" s="61"/>
      <c r="E16" s="70"/>
      <c r="F16" s="70"/>
      <c r="G16" s="70"/>
    </row>
    <row r="17" spans="1:7" ht="12.75">
      <c r="A17" s="42">
        <v>7</v>
      </c>
      <c r="B17" s="27"/>
      <c r="C17" s="11" t="s">
        <v>18</v>
      </c>
      <c r="D17" s="12">
        <v>147</v>
      </c>
      <c r="E17" s="26"/>
      <c r="F17" s="43">
        <v>73.5</v>
      </c>
      <c r="G17" s="43">
        <f>D17-F17</f>
        <v>73.5</v>
      </c>
    </row>
    <row r="18" spans="1:7" ht="31.5" customHeight="1">
      <c r="A18" s="42">
        <v>8</v>
      </c>
      <c r="B18" s="27"/>
      <c r="C18" s="11" t="s">
        <v>20</v>
      </c>
      <c r="D18" s="6">
        <v>2176.53</v>
      </c>
      <c r="E18" s="26"/>
      <c r="F18" s="43">
        <v>1088.27</v>
      </c>
      <c r="G18" s="43">
        <v>1088.26</v>
      </c>
    </row>
    <row r="19" spans="1:7" ht="12.75">
      <c r="A19" s="42">
        <v>9</v>
      </c>
      <c r="B19" s="27"/>
      <c r="C19" s="7" t="s">
        <v>21</v>
      </c>
      <c r="D19" s="6">
        <v>1690.63</v>
      </c>
      <c r="E19" s="26"/>
      <c r="F19" s="43">
        <v>845.32</v>
      </c>
      <c r="G19" s="43">
        <v>845.31</v>
      </c>
    </row>
    <row r="20" spans="1:7" ht="18" customHeight="1">
      <c r="A20" s="81">
        <v>10</v>
      </c>
      <c r="B20" s="81"/>
      <c r="C20" s="76" t="s">
        <v>22</v>
      </c>
      <c r="D20" s="78">
        <v>185876.4</v>
      </c>
      <c r="E20" s="70"/>
      <c r="F20" s="70">
        <v>92938.2</v>
      </c>
      <c r="G20" s="71">
        <f>D20-F20</f>
        <v>92938.2</v>
      </c>
    </row>
    <row r="21" spans="1:7" ht="12.75">
      <c r="A21" s="81"/>
      <c r="B21" s="81"/>
      <c r="C21" s="76"/>
      <c r="D21" s="79"/>
      <c r="E21" s="70"/>
      <c r="F21" s="70"/>
      <c r="G21" s="70"/>
    </row>
    <row r="22" spans="1:7" ht="12.75">
      <c r="A22" s="81"/>
      <c r="B22" s="81"/>
      <c r="C22" s="76"/>
      <c r="D22" s="80"/>
      <c r="E22" s="70"/>
      <c r="F22" s="70"/>
      <c r="G22" s="70"/>
    </row>
    <row r="23" spans="1:7" ht="15.75" customHeight="1">
      <c r="A23" s="81">
        <v>11</v>
      </c>
      <c r="B23" s="81"/>
      <c r="C23" s="62" t="s">
        <v>23</v>
      </c>
      <c r="D23" s="60">
        <v>53.76</v>
      </c>
      <c r="E23" s="70"/>
      <c r="F23" s="70">
        <v>26.88</v>
      </c>
      <c r="G23" s="71">
        <f>D23-F23</f>
        <v>26.88</v>
      </c>
    </row>
    <row r="24" spans="1:7" ht="12.75">
      <c r="A24" s="81"/>
      <c r="B24" s="81"/>
      <c r="C24" s="77"/>
      <c r="D24" s="75"/>
      <c r="E24" s="70"/>
      <c r="F24" s="70"/>
      <c r="G24" s="70"/>
    </row>
    <row r="25" spans="1:7" ht="11.25" customHeight="1">
      <c r="A25" s="81"/>
      <c r="B25" s="81"/>
      <c r="C25" s="77"/>
      <c r="D25" s="75"/>
      <c r="E25" s="70"/>
      <c r="F25" s="70"/>
      <c r="G25" s="70"/>
    </row>
    <row r="26" spans="1:7" ht="37.5" customHeight="1" hidden="1">
      <c r="A26" s="42"/>
      <c r="B26" s="27"/>
      <c r="C26" s="63"/>
      <c r="D26" s="61"/>
      <c r="E26" s="26"/>
      <c r="F26" s="35"/>
      <c r="G26" s="35"/>
    </row>
    <row r="27" spans="1:7" ht="48.75" customHeight="1">
      <c r="A27" s="42">
        <v>12</v>
      </c>
      <c r="B27" s="27"/>
      <c r="C27" s="2" t="s">
        <v>28</v>
      </c>
      <c r="D27" s="12">
        <v>13392.3</v>
      </c>
      <c r="E27" s="26"/>
      <c r="F27" s="43">
        <v>6696.15</v>
      </c>
      <c r="G27" s="43">
        <f>D27-F27</f>
        <v>6696.15</v>
      </c>
    </row>
    <row r="28" spans="1:7" ht="25.5">
      <c r="A28" s="42">
        <v>13</v>
      </c>
      <c r="B28" s="27"/>
      <c r="C28" s="2" t="s">
        <v>29</v>
      </c>
      <c r="D28" s="6">
        <v>22095.32</v>
      </c>
      <c r="E28" s="26"/>
      <c r="F28" s="43">
        <v>11047.66</v>
      </c>
      <c r="G28" s="43">
        <f>D28-F28</f>
        <v>11047.66</v>
      </c>
    </row>
    <row r="29" spans="1:7" ht="12.75">
      <c r="A29" s="42">
        <v>14</v>
      </c>
      <c r="B29" s="27"/>
      <c r="C29" s="2" t="s">
        <v>31</v>
      </c>
      <c r="D29" s="6">
        <v>383.08</v>
      </c>
      <c r="E29" s="26"/>
      <c r="F29" s="43">
        <v>191.54</v>
      </c>
      <c r="G29" s="43">
        <f aca="true" t="shared" si="0" ref="G29:G34">D29-F29</f>
        <v>191.54</v>
      </c>
    </row>
    <row r="30" spans="1:7" ht="12.75">
      <c r="A30" s="42">
        <v>15</v>
      </c>
      <c r="B30" s="27"/>
      <c r="C30" s="2" t="s">
        <v>32</v>
      </c>
      <c r="D30" s="6">
        <v>4307.03</v>
      </c>
      <c r="E30" s="26"/>
      <c r="F30" s="43">
        <v>2153.52</v>
      </c>
      <c r="G30" s="43">
        <v>2153.51</v>
      </c>
    </row>
    <row r="31" spans="1:7" ht="12.75">
      <c r="A31" s="42">
        <v>16</v>
      </c>
      <c r="B31" s="27"/>
      <c r="C31" s="2" t="s">
        <v>33</v>
      </c>
      <c r="D31" s="6">
        <v>21024.73</v>
      </c>
      <c r="E31" s="26"/>
      <c r="F31" s="43">
        <v>10512.37</v>
      </c>
      <c r="G31" s="43">
        <v>10512.36</v>
      </c>
    </row>
    <row r="32" spans="1:7" ht="12.75">
      <c r="A32" s="42">
        <v>17</v>
      </c>
      <c r="B32" s="27"/>
      <c r="C32" s="2" t="s">
        <v>36</v>
      </c>
      <c r="D32" s="6">
        <v>164.89</v>
      </c>
      <c r="E32" s="26"/>
      <c r="F32" s="43">
        <v>82.45</v>
      </c>
      <c r="G32" s="43">
        <v>82.44</v>
      </c>
    </row>
    <row r="33" spans="1:7" ht="29.25" customHeight="1">
      <c r="A33" s="42">
        <v>18</v>
      </c>
      <c r="B33" s="27"/>
      <c r="C33" s="2" t="s">
        <v>37</v>
      </c>
      <c r="D33" s="12">
        <v>68.3</v>
      </c>
      <c r="E33" s="26"/>
      <c r="F33" s="43">
        <v>34.15</v>
      </c>
      <c r="G33" s="43">
        <f t="shared" si="0"/>
        <v>34.15</v>
      </c>
    </row>
    <row r="34" spans="1:7" ht="27" customHeight="1">
      <c r="A34" s="42">
        <v>19</v>
      </c>
      <c r="B34" s="27"/>
      <c r="C34" s="2" t="s">
        <v>38</v>
      </c>
      <c r="D34" s="6">
        <v>475.86</v>
      </c>
      <c r="E34" s="26"/>
      <c r="F34" s="43">
        <v>237.93</v>
      </c>
      <c r="G34" s="43">
        <f t="shared" si="0"/>
        <v>237.93</v>
      </c>
    </row>
    <row r="35" spans="1:7" ht="26.25" customHeight="1">
      <c r="A35" s="26"/>
      <c r="B35" s="27"/>
      <c r="C35" s="15"/>
      <c r="D35" s="16">
        <f>SUM(D8:D34)</f>
        <v>556145.91</v>
      </c>
      <c r="E35" s="16"/>
      <c r="F35" s="16">
        <f>SUM(F8:F34)</f>
        <v>278072.99000000005</v>
      </c>
      <c r="G35" s="16">
        <f>SUM(G8:G34)</f>
        <v>278072.91</v>
      </c>
    </row>
    <row r="36" spans="3:4" ht="4.5" customHeight="1">
      <c r="C36" s="1"/>
      <c r="D36" s="17"/>
    </row>
    <row r="37" spans="3:4" ht="26.25" customHeight="1" hidden="1">
      <c r="C37" s="1"/>
      <c r="D37" s="17"/>
    </row>
    <row r="38" spans="3:4" ht="12.75" hidden="1">
      <c r="C38" s="20"/>
      <c r="D38" s="19"/>
    </row>
    <row r="39" spans="3:4" ht="17.25" customHeight="1">
      <c r="C39" s="59" t="s">
        <v>48</v>
      </c>
      <c r="D39" s="59"/>
    </row>
    <row r="40" spans="3:4" ht="11.25" customHeight="1">
      <c r="C40" s="59" t="s">
        <v>49</v>
      </c>
      <c r="D40" s="59"/>
    </row>
    <row r="41" spans="3:4" ht="12.75">
      <c r="C41" s="20"/>
      <c r="D41" s="20"/>
    </row>
    <row r="42" spans="3:4" ht="12.75">
      <c r="C42" s="20"/>
      <c r="D42" s="19"/>
    </row>
    <row r="43" spans="3:4" ht="12.75">
      <c r="C43" s="20"/>
      <c r="D43" s="19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</sheetData>
  <sheetProtection/>
  <mergeCells count="40">
    <mergeCell ref="A6:A7"/>
    <mergeCell ref="A12:A13"/>
    <mergeCell ref="A14:A16"/>
    <mergeCell ref="A20:A22"/>
    <mergeCell ref="A23:A25"/>
    <mergeCell ref="B5:G5"/>
    <mergeCell ref="D1:H1"/>
    <mergeCell ref="D2:H2"/>
    <mergeCell ref="D3:H3"/>
    <mergeCell ref="D4:H4"/>
    <mergeCell ref="B20:B22"/>
    <mergeCell ref="B23:B25"/>
    <mergeCell ref="G20:G22"/>
    <mergeCell ref="E6:E7"/>
    <mergeCell ref="F6:G6"/>
    <mergeCell ref="D6:D7"/>
    <mergeCell ref="C12:C13"/>
    <mergeCell ref="D12:D13"/>
    <mergeCell ref="G14:G16"/>
    <mergeCell ref="B6:B7"/>
    <mergeCell ref="B12:B13"/>
    <mergeCell ref="B14:B16"/>
    <mergeCell ref="C39:D39"/>
    <mergeCell ref="C40:D40"/>
    <mergeCell ref="C14:C16"/>
    <mergeCell ref="D14:D16"/>
    <mergeCell ref="C20:C22"/>
    <mergeCell ref="C23:C26"/>
    <mergeCell ref="D23:D26"/>
    <mergeCell ref="D20:D22"/>
    <mergeCell ref="E12:E13"/>
    <mergeCell ref="F12:F13"/>
    <mergeCell ref="G12:G13"/>
    <mergeCell ref="E23:E25"/>
    <mergeCell ref="F23:F25"/>
    <mergeCell ref="G23:G25"/>
    <mergeCell ref="E14:E16"/>
    <mergeCell ref="F14:F16"/>
    <mergeCell ref="E20:E22"/>
    <mergeCell ref="F20:F2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53">
      <selection activeCell="J8" sqref="J8:J9"/>
    </sheetView>
  </sheetViews>
  <sheetFormatPr defaultColWidth="9.140625" defaultRowHeight="12.75"/>
  <cols>
    <col min="1" max="1" width="7.00390625" style="0" customWidth="1"/>
    <col min="2" max="2" width="25.28125" style="0" customWidth="1"/>
    <col min="3" max="3" width="14.7109375" style="0" customWidth="1"/>
    <col min="4" max="4" width="12.28125" style="0" customWidth="1"/>
    <col min="5" max="5" width="11.7109375" style="0" customWidth="1"/>
    <col min="6" max="6" width="12.00390625" style="0" customWidth="1"/>
    <col min="7" max="7" width="12.57421875" style="0" customWidth="1"/>
    <col min="8" max="8" width="10.8515625" style="0" customWidth="1"/>
  </cols>
  <sheetData>
    <row r="1" spans="5:8" ht="12.75">
      <c r="E1" s="57" t="s">
        <v>65</v>
      </c>
      <c r="F1" s="57"/>
      <c r="G1" s="57"/>
      <c r="H1" s="57"/>
    </row>
    <row r="2" spans="5:8" ht="12.75">
      <c r="E2" s="57" t="s">
        <v>52</v>
      </c>
      <c r="F2" s="57"/>
      <c r="G2" s="57"/>
      <c r="H2" s="57"/>
    </row>
    <row r="3" spans="5:8" ht="12.75">
      <c r="E3" s="57" t="s">
        <v>54</v>
      </c>
      <c r="F3" s="57"/>
      <c r="G3" s="57"/>
      <c r="H3" s="57"/>
    </row>
    <row r="4" spans="5:8" ht="12.75">
      <c r="E4" s="57" t="s">
        <v>53</v>
      </c>
      <c r="F4" s="57"/>
      <c r="G4" s="57"/>
      <c r="H4" s="57"/>
    </row>
    <row r="5" spans="1:10" ht="42" customHeight="1">
      <c r="A5" s="56" t="s">
        <v>70</v>
      </c>
      <c r="B5" s="56"/>
      <c r="C5" s="56"/>
      <c r="D5" s="56"/>
      <c r="E5" s="56"/>
      <c r="F5" s="56"/>
      <c r="G5" s="56"/>
      <c r="H5" s="56"/>
      <c r="J5" t="s">
        <v>61</v>
      </c>
    </row>
    <row r="6" spans="1:10" ht="39" customHeight="1">
      <c r="A6" s="62" t="s">
        <v>50</v>
      </c>
      <c r="B6" s="8" t="s">
        <v>0</v>
      </c>
      <c r="C6" s="84" t="s">
        <v>59</v>
      </c>
      <c r="D6" s="67" t="s">
        <v>62</v>
      </c>
      <c r="E6" s="82" t="s">
        <v>58</v>
      </c>
      <c r="F6" s="83"/>
      <c r="G6" s="83"/>
      <c r="H6" s="83"/>
      <c r="J6" s="33">
        <v>3</v>
      </c>
    </row>
    <row r="7" spans="1:8" ht="30.75" customHeight="1">
      <c r="A7" s="63"/>
      <c r="B7" s="9" t="s">
        <v>2</v>
      </c>
      <c r="C7" s="85"/>
      <c r="D7" s="68"/>
      <c r="E7" s="28">
        <v>2026</v>
      </c>
      <c r="F7" s="28">
        <v>2027</v>
      </c>
      <c r="G7" s="28">
        <v>2028</v>
      </c>
      <c r="H7" s="28">
        <v>2029</v>
      </c>
    </row>
    <row r="8" spans="1:10" ht="25.5">
      <c r="A8" s="22">
        <v>1</v>
      </c>
      <c r="B8" s="2" t="s">
        <v>4</v>
      </c>
      <c r="C8" s="6">
        <v>15359.99</v>
      </c>
      <c r="D8" s="47" t="s">
        <v>73</v>
      </c>
      <c r="E8" s="29">
        <f>C8/$J$6/12*4</f>
        <v>1706.6655555555556</v>
      </c>
      <c r="F8" s="29">
        <f>C8/$J$6</f>
        <v>5119.996666666667</v>
      </c>
      <c r="G8" s="29">
        <f>C8/$J$6</f>
        <v>5119.996666666667</v>
      </c>
      <c r="H8" s="29">
        <f>C8-E8-F8-G8</f>
        <v>3413.3311111111097</v>
      </c>
      <c r="J8" s="51" t="s">
        <v>80</v>
      </c>
    </row>
    <row r="9" spans="1:10" ht="33" customHeight="1">
      <c r="A9" s="22">
        <v>2</v>
      </c>
      <c r="B9" s="3" t="s">
        <v>5</v>
      </c>
      <c r="C9" s="6">
        <v>569.36</v>
      </c>
      <c r="D9" s="26"/>
      <c r="E9" s="29">
        <f>C9/$J$6/12*4</f>
        <v>63.26222222222222</v>
      </c>
      <c r="F9" s="29">
        <f>C9/$J$6</f>
        <v>189.78666666666666</v>
      </c>
      <c r="G9" s="29">
        <f>C9/$J$6</f>
        <v>189.78666666666666</v>
      </c>
      <c r="H9" s="29">
        <f>C9-E9-F9-G9</f>
        <v>126.52444444444447</v>
      </c>
      <c r="J9" t="s">
        <v>81</v>
      </c>
    </row>
    <row r="10" spans="1:8" ht="24" customHeight="1">
      <c r="A10" s="22">
        <v>3</v>
      </c>
      <c r="B10" s="4" t="s">
        <v>7</v>
      </c>
      <c r="C10" s="6">
        <v>359.68</v>
      </c>
      <c r="D10" s="26"/>
      <c r="E10" s="29">
        <f>C10/$J$6/12*4</f>
        <v>39.964444444444446</v>
      </c>
      <c r="F10" s="29">
        <f>C10/$J$6</f>
        <v>119.89333333333333</v>
      </c>
      <c r="G10" s="29">
        <f>C10/$J$6</f>
        <v>119.89333333333333</v>
      </c>
      <c r="H10" s="29">
        <f>C10-E10-F10-G10</f>
        <v>79.92888888888892</v>
      </c>
    </row>
    <row r="11" spans="1:8" ht="25.5">
      <c r="A11" s="22">
        <v>4</v>
      </c>
      <c r="B11" s="11" t="s">
        <v>8</v>
      </c>
      <c r="C11" s="6">
        <v>1488.76</v>
      </c>
      <c r="D11" s="26"/>
      <c r="E11" s="29">
        <f>C11/$J$6/12*4</f>
        <v>165.4177777777778</v>
      </c>
      <c r="F11" s="29">
        <f>C11/$J$6</f>
        <v>496.25333333333333</v>
      </c>
      <c r="G11" s="29">
        <f>C11/$J$6</f>
        <v>496.25333333333333</v>
      </c>
      <c r="H11" s="29">
        <f>C11-E11-F11-G11</f>
        <v>330.83555555555563</v>
      </c>
    </row>
    <row r="12" spans="1:8" ht="23.25" customHeight="1">
      <c r="A12" s="22">
        <v>5</v>
      </c>
      <c r="B12" s="5" t="s">
        <v>51</v>
      </c>
      <c r="C12" s="13">
        <v>1318.39</v>
      </c>
      <c r="D12" s="26"/>
      <c r="E12" s="29">
        <f>C12/$J$6/12*4</f>
        <v>146.48777777777778</v>
      </c>
      <c r="F12" s="29">
        <f>C12/$J$6</f>
        <v>439.46333333333337</v>
      </c>
      <c r="G12" s="29">
        <f>C12/$J$6</f>
        <v>439.46333333333337</v>
      </c>
      <c r="H12" s="29">
        <f>C12-E12-F12-G12</f>
        <v>292.9755555555555</v>
      </c>
    </row>
    <row r="13" spans="1:8" ht="25.5">
      <c r="A13" s="22">
        <v>6</v>
      </c>
      <c r="B13" s="11" t="s">
        <v>9</v>
      </c>
      <c r="C13" s="6">
        <v>6837.08</v>
      </c>
      <c r="D13" s="26"/>
      <c r="E13" s="29">
        <f>C13/$J$6/12*4</f>
        <v>759.6755555555555</v>
      </c>
      <c r="F13" s="29">
        <f>C13/$J$6</f>
        <v>2279.0266666666666</v>
      </c>
      <c r="G13" s="29">
        <f>C13/$J$6</f>
        <v>2279.0266666666666</v>
      </c>
      <c r="H13" s="29">
        <f>C13-E13-F13-G13</f>
        <v>1519.351111111111</v>
      </c>
    </row>
    <row r="14" spans="1:9" ht="12.75">
      <c r="A14" s="62">
        <v>7</v>
      </c>
      <c r="B14" s="94" t="s">
        <v>10</v>
      </c>
      <c r="C14" s="83">
        <v>122.57</v>
      </c>
      <c r="D14" s="62"/>
      <c r="E14" s="88">
        <f>C14/$J$6/12*4</f>
        <v>13.618888888888888</v>
      </c>
      <c r="F14" s="88">
        <f>C14/$J$6</f>
        <v>40.85666666666666</v>
      </c>
      <c r="G14" s="88">
        <f>C14/$J$6</f>
        <v>40.85666666666666</v>
      </c>
      <c r="H14" s="88">
        <f>C14-E14-F14-G14</f>
        <v>27.237777777777772</v>
      </c>
      <c r="I14" s="87"/>
    </row>
    <row r="15" spans="1:9" ht="12.75">
      <c r="A15" s="63"/>
      <c r="B15" s="94"/>
      <c r="C15" s="83"/>
      <c r="D15" s="63"/>
      <c r="E15" s="89"/>
      <c r="F15" s="89"/>
      <c r="G15" s="89"/>
      <c r="H15" s="89"/>
      <c r="I15" s="87"/>
    </row>
    <row r="16" spans="1:9" ht="12.75">
      <c r="A16" s="62">
        <v>8</v>
      </c>
      <c r="B16" s="86" t="s">
        <v>11</v>
      </c>
      <c r="C16" s="83">
        <v>230814.59</v>
      </c>
      <c r="D16" s="62"/>
      <c r="E16" s="88">
        <f>C16/$J$6/12*4</f>
        <v>25646.065555555557</v>
      </c>
      <c r="F16" s="88">
        <f>C16/$J$6</f>
        <v>76938.19666666667</v>
      </c>
      <c r="G16" s="88">
        <f>C16/$J$6</f>
        <v>76938.19666666667</v>
      </c>
      <c r="H16" s="88">
        <f>C16-E16-F16-G16</f>
        <v>51292.13111111111</v>
      </c>
      <c r="I16" s="87"/>
    </row>
    <row r="17" spans="1:9" ht="12.75">
      <c r="A17" s="63"/>
      <c r="B17" s="86"/>
      <c r="C17" s="83"/>
      <c r="D17" s="63"/>
      <c r="E17" s="89"/>
      <c r="F17" s="89"/>
      <c r="G17" s="89"/>
      <c r="H17" s="89"/>
      <c r="I17" s="87"/>
    </row>
    <row r="18" spans="1:9" ht="12.75">
      <c r="A18" s="62">
        <v>9</v>
      </c>
      <c r="B18" s="8" t="s">
        <v>12</v>
      </c>
      <c r="C18" s="60">
        <v>147948.21</v>
      </c>
      <c r="D18" s="62"/>
      <c r="E18" s="88">
        <f>C18/$J$6/12*4</f>
        <v>16438.69</v>
      </c>
      <c r="F18" s="88">
        <f>C18/$J$6</f>
        <v>49316.07</v>
      </c>
      <c r="G18" s="88">
        <f>C18/$J$6</f>
        <v>49316.07</v>
      </c>
      <c r="H18" s="88">
        <f>C18-E18-F18-G18</f>
        <v>32877.37999999998</v>
      </c>
      <c r="I18" s="87"/>
    </row>
    <row r="19" spans="1:9" ht="25.5">
      <c r="A19" s="63"/>
      <c r="B19" s="9" t="s">
        <v>13</v>
      </c>
      <c r="C19" s="61"/>
      <c r="D19" s="63"/>
      <c r="E19" s="89"/>
      <c r="F19" s="89"/>
      <c r="G19" s="89"/>
      <c r="H19" s="89"/>
      <c r="I19" s="87"/>
    </row>
    <row r="20" spans="1:9" ht="12.75">
      <c r="A20" s="62">
        <v>10</v>
      </c>
      <c r="B20" s="62" t="s">
        <v>14</v>
      </c>
      <c r="C20" s="83">
        <v>3581.78</v>
      </c>
      <c r="D20" s="62"/>
      <c r="E20" s="88">
        <f>C20/$J$6/12*4</f>
        <v>397.97555555555556</v>
      </c>
      <c r="F20" s="88">
        <f>C20/$J$6</f>
        <v>1193.9266666666667</v>
      </c>
      <c r="G20" s="88">
        <f>C20/$J$6</f>
        <v>1193.9266666666667</v>
      </c>
      <c r="H20" s="88">
        <f>C20-E20-F20-G20</f>
        <v>795.951111111111</v>
      </c>
      <c r="I20" s="87"/>
    </row>
    <row r="21" spans="1:9" ht="12.75">
      <c r="A21" s="77"/>
      <c r="B21" s="77"/>
      <c r="C21" s="83"/>
      <c r="D21" s="77"/>
      <c r="E21" s="90"/>
      <c r="F21" s="90"/>
      <c r="G21" s="90"/>
      <c r="H21" s="90"/>
      <c r="I21" s="87"/>
    </row>
    <row r="22" spans="1:9" ht="10.5" customHeight="1">
      <c r="A22" s="63"/>
      <c r="B22" s="63"/>
      <c r="C22" s="83"/>
      <c r="D22" s="63"/>
      <c r="E22" s="89"/>
      <c r="F22" s="89"/>
      <c r="G22" s="89"/>
      <c r="H22" s="89"/>
      <c r="I22" s="87"/>
    </row>
    <row r="23" spans="1:9" ht="15" customHeight="1">
      <c r="A23" s="62">
        <v>11</v>
      </c>
      <c r="B23" s="72" t="s">
        <v>15</v>
      </c>
      <c r="C23" s="83">
        <v>13971.2</v>
      </c>
      <c r="D23" s="62"/>
      <c r="E23" s="88">
        <f>C23/$J$6/12*4</f>
        <v>1552.3555555555556</v>
      </c>
      <c r="F23" s="88">
        <f>C23/$J$6</f>
        <v>4657.066666666667</v>
      </c>
      <c r="G23" s="88">
        <f>C23/$J$6</f>
        <v>4657.066666666667</v>
      </c>
      <c r="H23" s="88">
        <f>C23-E23-F23-G23</f>
        <v>3104.7111111111117</v>
      </c>
      <c r="I23" s="87"/>
    </row>
    <row r="24" spans="1:9" ht="12.75">
      <c r="A24" s="77"/>
      <c r="B24" s="73"/>
      <c r="C24" s="83"/>
      <c r="D24" s="77"/>
      <c r="E24" s="90"/>
      <c r="F24" s="90"/>
      <c r="G24" s="90"/>
      <c r="H24" s="90"/>
      <c r="I24" s="87"/>
    </row>
    <row r="25" spans="1:9" ht="12.75">
      <c r="A25" s="63"/>
      <c r="B25" s="74"/>
      <c r="C25" s="83"/>
      <c r="D25" s="63"/>
      <c r="E25" s="89"/>
      <c r="F25" s="89"/>
      <c r="G25" s="89"/>
      <c r="H25" s="89"/>
      <c r="I25" s="87"/>
    </row>
    <row r="26" spans="1:8" ht="38.25">
      <c r="A26" s="22">
        <v>12</v>
      </c>
      <c r="B26" s="11" t="s">
        <v>16</v>
      </c>
      <c r="C26" s="6">
        <v>7104.76</v>
      </c>
      <c r="D26" s="26"/>
      <c r="E26" s="29">
        <f>C26/$J$6/12*4</f>
        <v>789.4177777777778</v>
      </c>
      <c r="F26" s="29">
        <f>C26/$J$6</f>
        <v>2368.2533333333336</v>
      </c>
      <c r="G26" s="29">
        <f>C26/$J$6</f>
        <v>2368.2533333333336</v>
      </c>
      <c r="H26" s="29">
        <f>C26-E26-F26-G26</f>
        <v>1578.8355555555554</v>
      </c>
    </row>
    <row r="27" spans="1:8" ht="24" customHeight="1">
      <c r="A27" s="22">
        <v>13</v>
      </c>
      <c r="B27" s="11" t="s">
        <v>17</v>
      </c>
      <c r="C27" s="13">
        <f>120316.22+34421.2+10</f>
        <v>154747.41999999998</v>
      </c>
      <c r="D27" s="26"/>
      <c r="E27" s="29">
        <f>C27/$J$6/12*4</f>
        <v>17194.157777777775</v>
      </c>
      <c r="F27" s="29">
        <f>C27/$J$6</f>
        <v>51582.47333333333</v>
      </c>
      <c r="G27" s="29">
        <f>C27/$J$6</f>
        <v>51582.47333333333</v>
      </c>
      <c r="H27" s="29">
        <f>C27-E27-F27-G27</f>
        <v>34388.31555555554</v>
      </c>
    </row>
    <row r="28" spans="1:8" ht="22.5" customHeight="1">
      <c r="A28" s="22">
        <v>14</v>
      </c>
      <c r="B28" s="11" t="s">
        <v>18</v>
      </c>
      <c r="C28" s="6">
        <v>2825.75</v>
      </c>
      <c r="D28" s="26"/>
      <c r="E28" s="29">
        <f>C28/$J$6/12*4</f>
        <v>313.97222222222223</v>
      </c>
      <c r="F28" s="29">
        <f>C28/$J$6</f>
        <v>941.9166666666666</v>
      </c>
      <c r="G28" s="29">
        <f>C28/$J$6</f>
        <v>941.9166666666666</v>
      </c>
      <c r="H28" s="29">
        <f>C28-E28-F28-G28</f>
        <v>627.9444444444447</v>
      </c>
    </row>
    <row r="29" spans="1:8" ht="25.5">
      <c r="A29" s="22">
        <v>15</v>
      </c>
      <c r="B29" s="11" t="s">
        <v>19</v>
      </c>
      <c r="C29" s="6">
        <v>220456.62</v>
      </c>
      <c r="D29" s="26"/>
      <c r="E29" s="29">
        <f>C29/$J$6/12*4</f>
        <v>24495.179999999997</v>
      </c>
      <c r="F29" s="29">
        <f>C29/$J$6</f>
        <v>73485.54</v>
      </c>
      <c r="G29" s="29">
        <f>C29/$J$6</f>
        <v>73485.54</v>
      </c>
      <c r="H29" s="29">
        <f>C29-E29-F29-G29</f>
        <v>48990.360000000015</v>
      </c>
    </row>
    <row r="30" spans="1:8" ht="31.5" customHeight="1">
      <c r="A30" s="22">
        <v>16</v>
      </c>
      <c r="B30" s="11" t="s">
        <v>20</v>
      </c>
      <c r="C30" s="6">
        <v>13187.28</v>
      </c>
      <c r="D30" s="26"/>
      <c r="E30" s="29">
        <f>C30/$J$6/12*4</f>
        <v>1465.2533333333333</v>
      </c>
      <c r="F30" s="29">
        <f>C30/$J$6</f>
        <v>4395.76</v>
      </c>
      <c r="G30" s="29">
        <f>C30/$J$6</f>
        <v>4395.76</v>
      </c>
      <c r="H30" s="29">
        <f>C30-E30-F30-G30</f>
        <v>2930.506666666666</v>
      </c>
    </row>
    <row r="31" spans="1:8" ht="24" customHeight="1">
      <c r="A31" s="22">
        <v>17</v>
      </c>
      <c r="B31" s="7" t="s">
        <v>21</v>
      </c>
      <c r="C31" s="6">
        <v>20565.52</v>
      </c>
      <c r="D31" s="26"/>
      <c r="E31" s="29">
        <f>C31/$J$6/12*4</f>
        <v>2285.0577777777776</v>
      </c>
      <c r="F31" s="29">
        <f>C31/$J$6</f>
        <v>6855.173333333333</v>
      </c>
      <c r="G31" s="29">
        <f>C31/$J$6</f>
        <v>6855.173333333333</v>
      </c>
      <c r="H31" s="29">
        <f>C31-E31-F31-G31</f>
        <v>4570.115555555559</v>
      </c>
    </row>
    <row r="32" spans="1:11" ht="18" customHeight="1">
      <c r="A32" s="62">
        <v>18</v>
      </c>
      <c r="B32" s="76" t="s">
        <v>22</v>
      </c>
      <c r="C32" s="95">
        <v>1576112.32</v>
      </c>
      <c r="D32" s="91"/>
      <c r="E32" s="88">
        <f>C32/$J$6/12*4</f>
        <v>175123.5911111111</v>
      </c>
      <c r="F32" s="88">
        <f>C32/$J$6</f>
        <v>525370.7733333333</v>
      </c>
      <c r="G32" s="88">
        <f>C32/$J$6</f>
        <v>525370.7733333333</v>
      </c>
      <c r="H32" s="88">
        <f>C32-E32-F32-G32</f>
        <v>350247.1822222222</v>
      </c>
      <c r="I32" s="87"/>
      <c r="J32" s="25"/>
      <c r="K32" s="25"/>
    </row>
    <row r="33" spans="1:11" ht="12.75">
      <c r="A33" s="77"/>
      <c r="B33" s="76"/>
      <c r="C33" s="95"/>
      <c r="D33" s="92"/>
      <c r="E33" s="90"/>
      <c r="F33" s="90"/>
      <c r="G33" s="90"/>
      <c r="H33" s="90"/>
      <c r="I33" s="87"/>
      <c r="J33" s="25"/>
      <c r="K33" s="25"/>
    </row>
    <row r="34" spans="1:11" ht="12.75">
      <c r="A34" s="63"/>
      <c r="B34" s="76"/>
      <c r="C34" s="95"/>
      <c r="D34" s="93"/>
      <c r="E34" s="89"/>
      <c r="F34" s="89"/>
      <c r="G34" s="89"/>
      <c r="H34" s="89"/>
      <c r="I34" s="87"/>
      <c r="J34" s="25"/>
      <c r="K34" s="25"/>
    </row>
    <row r="35" spans="1:11" ht="15.75" customHeight="1">
      <c r="A35" s="62">
        <v>19</v>
      </c>
      <c r="B35" s="62" t="s">
        <v>23</v>
      </c>
      <c r="C35" s="83">
        <v>689.4</v>
      </c>
      <c r="D35" s="62"/>
      <c r="E35" s="88">
        <f>C35/$J$6/12*4</f>
        <v>76.6</v>
      </c>
      <c r="F35" s="88">
        <f>C35/$J$6</f>
        <v>229.79999999999998</v>
      </c>
      <c r="G35" s="88">
        <f>C35/$J$6</f>
        <v>229.79999999999998</v>
      </c>
      <c r="H35" s="88">
        <f>C35-E35-F35-G35</f>
        <v>153.20000000000002</v>
      </c>
      <c r="I35" s="87"/>
      <c r="J35" s="25"/>
      <c r="K35" s="25"/>
    </row>
    <row r="36" spans="1:11" ht="12.75">
      <c r="A36" s="77"/>
      <c r="B36" s="77"/>
      <c r="C36" s="83"/>
      <c r="D36" s="77"/>
      <c r="E36" s="90"/>
      <c r="F36" s="90"/>
      <c r="G36" s="90"/>
      <c r="H36" s="90"/>
      <c r="I36" s="87"/>
      <c r="J36" s="25"/>
      <c r="K36" s="25"/>
    </row>
    <row r="37" spans="1:11" ht="11.25" customHeight="1">
      <c r="A37" s="63"/>
      <c r="B37" s="77"/>
      <c r="C37" s="83"/>
      <c r="D37" s="63"/>
      <c r="E37" s="89"/>
      <c r="F37" s="89"/>
      <c r="G37" s="89"/>
      <c r="H37" s="89"/>
      <c r="I37" s="87"/>
      <c r="J37" s="25"/>
      <c r="K37" s="25"/>
    </row>
    <row r="38" spans="1:11" ht="12.75" customHeight="1" hidden="1">
      <c r="A38" s="22"/>
      <c r="B38" s="63"/>
      <c r="C38" s="83"/>
      <c r="D38" s="26"/>
      <c r="E38" s="31"/>
      <c r="F38" s="31"/>
      <c r="G38" s="31"/>
      <c r="H38" s="31"/>
      <c r="I38" s="25"/>
      <c r="J38" s="25"/>
      <c r="K38" s="25"/>
    </row>
    <row r="39" spans="1:11" ht="39.75" customHeight="1">
      <c r="A39" s="22">
        <v>20</v>
      </c>
      <c r="B39" s="11" t="s">
        <v>24</v>
      </c>
      <c r="C39" s="6">
        <v>94.61</v>
      </c>
      <c r="D39" s="26"/>
      <c r="E39" s="29">
        <f>C39/$J$6/12*4</f>
        <v>10.512222222222222</v>
      </c>
      <c r="F39" s="29">
        <f>C39/$J$6</f>
        <v>31.536666666666665</v>
      </c>
      <c r="G39" s="29">
        <f>C39/$J$6</f>
        <v>31.536666666666665</v>
      </c>
      <c r="H39" s="29">
        <f>C39-E39-F39-G39</f>
        <v>21.024444444444452</v>
      </c>
      <c r="J39" s="25"/>
      <c r="K39" s="25"/>
    </row>
    <row r="40" spans="1:11" ht="32.25" customHeight="1">
      <c r="A40" s="22">
        <v>21</v>
      </c>
      <c r="B40" s="11" t="s">
        <v>25</v>
      </c>
      <c r="C40" s="6">
        <v>35117.5</v>
      </c>
      <c r="D40" s="26"/>
      <c r="E40" s="29">
        <f aca="true" t="shared" si="0" ref="E40:E54">C40/$J$6/12*4</f>
        <v>3901.944444444445</v>
      </c>
      <c r="F40" s="29">
        <f aca="true" t="shared" si="1" ref="F40:F54">C40/$J$6</f>
        <v>11705.833333333334</v>
      </c>
      <c r="G40" s="29">
        <f aca="true" t="shared" si="2" ref="G40:G54">C40/$J$6</f>
        <v>11705.833333333334</v>
      </c>
      <c r="H40" s="29">
        <f aca="true" t="shared" si="3" ref="H40:H54">C40-E40-F40-G40</f>
        <v>7803.888888888885</v>
      </c>
      <c r="J40" s="25"/>
      <c r="K40" s="25"/>
    </row>
    <row r="41" spans="1:8" ht="24.75" customHeight="1">
      <c r="A41" s="22">
        <v>22</v>
      </c>
      <c r="B41" s="2" t="s">
        <v>26</v>
      </c>
      <c r="C41" s="6">
        <v>6397.38</v>
      </c>
      <c r="D41" s="26"/>
      <c r="E41" s="29">
        <f t="shared" si="0"/>
        <v>710.82</v>
      </c>
      <c r="F41" s="29">
        <f t="shared" si="1"/>
        <v>2132.46</v>
      </c>
      <c r="G41" s="29">
        <f t="shared" si="2"/>
        <v>2132.46</v>
      </c>
      <c r="H41" s="29">
        <f t="shared" si="3"/>
        <v>1421.6400000000003</v>
      </c>
    </row>
    <row r="42" spans="1:8" ht="21.75" customHeight="1">
      <c r="A42" s="22">
        <v>23</v>
      </c>
      <c r="B42" s="2" t="s">
        <v>27</v>
      </c>
      <c r="C42" s="6">
        <v>3601.35</v>
      </c>
      <c r="D42" s="26"/>
      <c r="E42" s="29">
        <f t="shared" si="0"/>
        <v>400.15000000000003</v>
      </c>
      <c r="F42" s="29">
        <f t="shared" si="1"/>
        <v>1200.45</v>
      </c>
      <c r="G42" s="29">
        <f t="shared" si="2"/>
        <v>1200.45</v>
      </c>
      <c r="H42" s="29">
        <f t="shared" si="3"/>
        <v>800.2999999999997</v>
      </c>
    </row>
    <row r="43" spans="1:8" ht="48.75" customHeight="1">
      <c r="A43" s="22">
        <v>24</v>
      </c>
      <c r="B43" s="2" t="s">
        <v>28</v>
      </c>
      <c r="C43" s="6">
        <v>17635.92</v>
      </c>
      <c r="D43" s="26"/>
      <c r="E43" s="29">
        <f t="shared" si="0"/>
        <v>1959.5466666666664</v>
      </c>
      <c r="F43" s="29">
        <f t="shared" si="1"/>
        <v>5878.639999999999</v>
      </c>
      <c r="G43" s="29">
        <f t="shared" si="2"/>
        <v>5878.639999999999</v>
      </c>
      <c r="H43" s="29">
        <f t="shared" si="3"/>
        <v>3919.0933333333323</v>
      </c>
    </row>
    <row r="44" spans="1:8" ht="25.5">
      <c r="A44" s="22">
        <v>25</v>
      </c>
      <c r="B44" s="2" t="s">
        <v>30</v>
      </c>
      <c r="C44" s="6">
        <v>1989.62</v>
      </c>
      <c r="D44" s="26"/>
      <c r="E44" s="29">
        <f t="shared" si="0"/>
        <v>221.06888888888886</v>
      </c>
      <c r="F44" s="29">
        <f t="shared" si="1"/>
        <v>663.2066666666666</v>
      </c>
      <c r="G44" s="29">
        <f t="shared" si="2"/>
        <v>663.2066666666666</v>
      </c>
      <c r="H44" s="29">
        <f t="shared" si="3"/>
        <v>442.13777777777784</v>
      </c>
    </row>
    <row r="45" spans="1:8" ht="25.5">
      <c r="A45" s="22">
        <v>26</v>
      </c>
      <c r="B45" s="2" t="s">
        <v>31</v>
      </c>
      <c r="C45" s="6">
        <v>787.37</v>
      </c>
      <c r="D45" s="26"/>
      <c r="E45" s="29">
        <f t="shared" si="0"/>
        <v>87.48555555555555</v>
      </c>
      <c r="F45" s="29">
        <f t="shared" si="1"/>
        <v>262.45666666666665</v>
      </c>
      <c r="G45" s="29">
        <f t="shared" si="2"/>
        <v>262.45666666666665</v>
      </c>
      <c r="H45" s="29">
        <f t="shared" si="3"/>
        <v>174.9711111111111</v>
      </c>
    </row>
    <row r="46" spans="1:8" ht="24" customHeight="1">
      <c r="A46" s="22">
        <v>27</v>
      </c>
      <c r="B46" s="2" t="s">
        <v>32</v>
      </c>
      <c r="C46" s="6">
        <v>4475.89</v>
      </c>
      <c r="D46" s="26"/>
      <c r="E46" s="29">
        <f t="shared" si="0"/>
        <v>497.3211111111111</v>
      </c>
      <c r="F46" s="29">
        <f t="shared" si="1"/>
        <v>1491.9633333333334</v>
      </c>
      <c r="G46" s="29">
        <f t="shared" si="2"/>
        <v>1491.9633333333334</v>
      </c>
      <c r="H46" s="29">
        <f t="shared" si="3"/>
        <v>994.6422222222225</v>
      </c>
    </row>
    <row r="47" spans="1:8" ht="25.5" customHeight="1">
      <c r="A47" s="22">
        <v>28</v>
      </c>
      <c r="B47" s="2" t="s">
        <v>34</v>
      </c>
      <c r="C47" s="6">
        <v>20407.86</v>
      </c>
      <c r="D47" s="26"/>
      <c r="E47" s="29">
        <f t="shared" si="0"/>
        <v>2267.54</v>
      </c>
      <c r="F47" s="29">
        <f t="shared" si="1"/>
        <v>6802.62</v>
      </c>
      <c r="G47" s="29">
        <f t="shared" si="2"/>
        <v>6802.62</v>
      </c>
      <c r="H47" s="29">
        <f t="shared" si="3"/>
        <v>4535.080000000001</v>
      </c>
    </row>
    <row r="48" spans="1:8" ht="25.5">
      <c r="A48" s="22">
        <v>29</v>
      </c>
      <c r="B48" s="2" t="s">
        <v>35</v>
      </c>
      <c r="C48" s="6">
        <v>170.74</v>
      </c>
      <c r="D48" s="26"/>
      <c r="E48" s="29">
        <f t="shared" si="0"/>
        <v>18.97111111111111</v>
      </c>
      <c r="F48" s="29">
        <f t="shared" si="1"/>
        <v>56.913333333333334</v>
      </c>
      <c r="G48" s="29">
        <f t="shared" si="2"/>
        <v>56.913333333333334</v>
      </c>
      <c r="H48" s="29">
        <f t="shared" si="3"/>
        <v>37.94222222222225</v>
      </c>
    </row>
    <row r="49" spans="1:8" ht="24" customHeight="1">
      <c r="A49" s="22">
        <v>30</v>
      </c>
      <c r="B49" s="2" t="s">
        <v>36</v>
      </c>
      <c r="C49" s="6">
        <v>3717.67</v>
      </c>
      <c r="D49" s="26"/>
      <c r="E49" s="29">
        <f t="shared" si="0"/>
        <v>413.07444444444445</v>
      </c>
      <c r="F49" s="29">
        <f t="shared" si="1"/>
        <v>1239.2233333333334</v>
      </c>
      <c r="G49" s="29">
        <f t="shared" si="2"/>
        <v>1239.2233333333334</v>
      </c>
      <c r="H49" s="29">
        <f t="shared" si="3"/>
        <v>826.1488888888889</v>
      </c>
    </row>
    <row r="50" spans="1:8" ht="29.25" customHeight="1">
      <c r="A50" s="22">
        <v>31</v>
      </c>
      <c r="B50" s="2" t="s">
        <v>37</v>
      </c>
      <c r="C50" s="12">
        <v>988.4</v>
      </c>
      <c r="D50" s="26"/>
      <c r="E50" s="29">
        <f t="shared" si="0"/>
        <v>109.82222222222221</v>
      </c>
      <c r="F50" s="29">
        <f t="shared" si="1"/>
        <v>329.46666666666664</v>
      </c>
      <c r="G50" s="29">
        <f t="shared" si="2"/>
        <v>329.46666666666664</v>
      </c>
      <c r="H50" s="29">
        <f t="shared" si="3"/>
        <v>219.64444444444445</v>
      </c>
    </row>
    <row r="51" spans="1:8" ht="27" customHeight="1">
      <c r="A51" s="22">
        <v>32</v>
      </c>
      <c r="B51" s="2" t="s">
        <v>38</v>
      </c>
      <c r="C51" s="6">
        <v>1019.61</v>
      </c>
      <c r="D51" s="26"/>
      <c r="E51" s="29">
        <f t="shared" si="0"/>
        <v>113.29</v>
      </c>
      <c r="F51" s="29">
        <f t="shared" si="1"/>
        <v>339.87</v>
      </c>
      <c r="G51" s="29">
        <f t="shared" si="2"/>
        <v>339.87</v>
      </c>
      <c r="H51" s="29">
        <f t="shared" si="3"/>
        <v>226.58000000000004</v>
      </c>
    </row>
    <row r="52" spans="1:8" ht="36.75" customHeight="1">
      <c r="A52" s="22">
        <v>33</v>
      </c>
      <c r="B52" s="11" t="s">
        <v>39</v>
      </c>
      <c r="C52" s="6">
        <v>621784.12</v>
      </c>
      <c r="D52" s="26"/>
      <c r="E52" s="29">
        <f t="shared" si="0"/>
        <v>69087.12444444445</v>
      </c>
      <c r="F52" s="29">
        <f t="shared" si="1"/>
        <v>207261.37333333332</v>
      </c>
      <c r="G52" s="29">
        <f t="shared" si="2"/>
        <v>207261.37333333332</v>
      </c>
      <c r="H52" s="29">
        <f t="shared" si="3"/>
        <v>138174.24888888895</v>
      </c>
    </row>
    <row r="53" spans="1:8" ht="36" customHeight="1">
      <c r="A53" s="22">
        <v>34</v>
      </c>
      <c r="B53" s="11" t="s">
        <v>40</v>
      </c>
      <c r="C53" s="6">
        <v>1928.72</v>
      </c>
      <c r="D53" s="26"/>
      <c r="E53" s="29">
        <f t="shared" si="0"/>
        <v>214.3022222222222</v>
      </c>
      <c r="F53" s="29">
        <f t="shared" si="1"/>
        <v>642.9066666666666</v>
      </c>
      <c r="G53" s="29">
        <f t="shared" si="2"/>
        <v>642.9066666666666</v>
      </c>
      <c r="H53" s="29">
        <f t="shared" si="3"/>
        <v>428.6044444444443</v>
      </c>
    </row>
    <row r="54" spans="1:8" ht="33" customHeight="1">
      <c r="A54" s="22">
        <v>35</v>
      </c>
      <c r="B54" s="11" t="s">
        <v>41</v>
      </c>
      <c r="C54" s="6">
        <v>272664.7</v>
      </c>
      <c r="D54" s="26"/>
      <c r="E54" s="29">
        <f t="shared" si="0"/>
        <v>30296.07777777778</v>
      </c>
      <c r="F54" s="29">
        <f t="shared" si="1"/>
        <v>90888.23333333334</v>
      </c>
      <c r="G54" s="29">
        <f t="shared" si="2"/>
        <v>90888.23333333334</v>
      </c>
      <c r="H54" s="29">
        <f t="shared" si="3"/>
        <v>60592.15555555557</v>
      </c>
    </row>
    <row r="55" spans="1:8" ht="26.25" customHeight="1">
      <c r="A55" s="22"/>
      <c r="B55" s="15"/>
      <c r="C55" s="16">
        <f>SUM(C8:C54)</f>
        <v>3410842.1400000006</v>
      </c>
      <c r="D55" s="26"/>
      <c r="E55" s="16">
        <f>SUM(E8:E54)</f>
        <v>378982.4599999999</v>
      </c>
      <c r="F55" s="16">
        <f>SUM(F8:F54)</f>
        <v>1136947.38</v>
      </c>
      <c r="G55" s="16">
        <f>SUM(G8:G54)</f>
        <v>1136947.38</v>
      </c>
      <c r="H55" s="16">
        <f>SUM(H8:H54)</f>
        <v>757964.9199999999</v>
      </c>
    </row>
    <row r="56" spans="2:3" ht="4.5" customHeight="1">
      <c r="B56" s="1"/>
      <c r="C56" s="17"/>
    </row>
    <row r="57" spans="2:3" ht="26.25" customHeight="1" hidden="1">
      <c r="B57" s="1"/>
      <c r="C57" s="17"/>
    </row>
    <row r="58" spans="2:3" ht="12.75" hidden="1">
      <c r="B58" s="20"/>
      <c r="C58" s="19"/>
    </row>
    <row r="59" spans="2:4" ht="17.25" customHeight="1">
      <c r="B59" s="59" t="s">
        <v>48</v>
      </c>
      <c r="C59" s="59"/>
      <c r="D59" s="59"/>
    </row>
    <row r="60" spans="2:7" ht="11.25" customHeight="1">
      <c r="B60" s="59" t="s">
        <v>49</v>
      </c>
      <c r="C60" s="59"/>
      <c r="E60" s="10"/>
      <c r="G60" s="30" t="s">
        <v>60</v>
      </c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5" ht="12.75">
      <c r="B65" s="20"/>
      <c r="C65" s="20"/>
      <c r="E65" s="1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</sheetData>
  <sheetProtection/>
  <mergeCells count="73">
    <mergeCell ref="E1:H1"/>
    <mergeCell ref="E2:H2"/>
    <mergeCell ref="E3:H3"/>
    <mergeCell ref="E4:H4"/>
    <mergeCell ref="B60:C60"/>
    <mergeCell ref="C18:C19"/>
    <mergeCell ref="C14:C15"/>
    <mergeCell ref="B16:B17"/>
    <mergeCell ref="B14:B15"/>
    <mergeCell ref="C35:C38"/>
    <mergeCell ref="C32:C34"/>
    <mergeCell ref="B35:B38"/>
    <mergeCell ref="C23:C25"/>
    <mergeCell ref="B32:B34"/>
    <mergeCell ref="C16:C17"/>
    <mergeCell ref="C20:C22"/>
    <mergeCell ref="H14:H15"/>
    <mergeCell ref="E18:E19"/>
    <mergeCell ref="G32:G34"/>
    <mergeCell ref="H32:H34"/>
    <mergeCell ref="B23:B25"/>
    <mergeCell ref="B20:B22"/>
    <mergeCell ref="D32:D34"/>
    <mergeCell ref="E32:E34"/>
    <mergeCell ref="F32:F34"/>
    <mergeCell ref="E23:E25"/>
    <mergeCell ref="F23:F25"/>
    <mergeCell ref="A35:A37"/>
    <mergeCell ref="A6:A7"/>
    <mergeCell ref="A14:A15"/>
    <mergeCell ref="A16:A17"/>
    <mergeCell ref="A18:A19"/>
    <mergeCell ref="A20:A22"/>
    <mergeCell ref="D6:D7"/>
    <mergeCell ref="E6:H6"/>
    <mergeCell ref="H35:H37"/>
    <mergeCell ref="D35:D37"/>
    <mergeCell ref="E35:E37"/>
    <mergeCell ref="F35:F37"/>
    <mergeCell ref="G35:G37"/>
    <mergeCell ref="G23:G25"/>
    <mergeCell ref="G16:G17"/>
    <mergeCell ref="D18:D19"/>
    <mergeCell ref="A5:H5"/>
    <mergeCell ref="A23:A25"/>
    <mergeCell ref="A32:A34"/>
    <mergeCell ref="C6:C7"/>
    <mergeCell ref="H23:H25"/>
    <mergeCell ref="D20:D22"/>
    <mergeCell ref="E20:E22"/>
    <mergeCell ref="F20:F22"/>
    <mergeCell ref="G20:G22"/>
    <mergeCell ref="H20:H22"/>
    <mergeCell ref="D23:D25"/>
    <mergeCell ref="F18:F19"/>
    <mergeCell ref="G18:G19"/>
    <mergeCell ref="H18:H19"/>
    <mergeCell ref="I23:I25"/>
    <mergeCell ref="I35:I37"/>
    <mergeCell ref="B59:D59"/>
    <mergeCell ref="I14:I15"/>
    <mergeCell ref="I16:I17"/>
    <mergeCell ref="I18:I19"/>
    <mergeCell ref="I20:I22"/>
    <mergeCell ref="I32:I34"/>
    <mergeCell ref="D14:D15"/>
    <mergeCell ref="E14:E15"/>
    <mergeCell ref="F14:F15"/>
    <mergeCell ref="G14:G15"/>
    <mergeCell ref="D16:D17"/>
    <mergeCell ref="H16:H17"/>
    <mergeCell ref="E16:E17"/>
    <mergeCell ref="F16:F1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3.140625" style="0" customWidth="1"/>
    <col min="2" max="2" width="18.28125" style="0" customWidth="1"/>
    <col min="3" max="3" width="56.57421875" style="0" customWidth="1"/>
    <col min="4" max="4" width="11.421875" style="0" hidden="1" customWidth="1"/>
    <col min="8" max="8" width="10.57421875" style="0" bestFit="1" customWidth="1"/>
    <col min="9" max="9" width="6.28125" style="0" customWidth="1"/>
  </cols>
  <sheetData>
    <row r="1" ht="12.75">
      <c r="C1" s="46" t="s">
        <v>72</v>
      </c>
    </row>
    <row r="2" spans="3:8" ht="12.75">
      <c r="C2" s="57" t="s">
        <v>52</v>
      </c>
      <c r="D2" s="57"/>
      <c r="E2" s="57"/>
      <c r="F2" s="57"/>
      <c r="G2" s="57"/>
      <c r="H2" s="57"/>
    </row>
    <row r="3" spans="3:8" ht="12.75">
      <c r="C3" s="57" t="s">
        <v>54</v>
      </c>
      <c r="D3" s="57"/>
      <c r="E3" s="57"/>
      <c r="F3" s="57"/>
      <c r="G3" s="57"/>
      <c r="H3" s="57"/>
    </row>
    <row r="4" spans="3:8" ht="12.75">
      <c r="C4" s="57" t="s">
        <v>53</v>
      </c>
      <c r="D4" s="57"/>
      <c r="E4" s="57"/>
      <c r="F4" s="57"/>
      <c r="G4" s="57"/>
      <c r="H4" s="57"/>
    </row>
    <row r="5" spans="1:7" ht="15" customHeight="1">
      <c r="A5" s="56" t="s">
        <v>55</v>
      </c>
      <c r="B5" s="56"/>
      <c r="C5" s="56"/>
      <c r="G5" t="s">
        <v>67</v>
      </c>
    </row>
    <row r="6" spans="1:7" ht="18.75" customHeight="1">
      <c r="A6" s="83" t="s">
        <v>56</v>
      </c>
      <c r="B6" s="83"/>
      <c r="C6" s="82" t="s">
        <v>57</v>
      </c>
      <c r="D6" s="96" t="s">
        <v>1</v>
      </c>
      <c r="G6" s="38">
        <v>4</v>
      </c>
    </row>
    <row r="7" spans="1:7" ht="30.75" customHeight="1">
      <c r="A7" s="83"/>
      <c r="B7" s="83"/>
      <c r="C7" s="82"/>
      <c r="D7" s="97"/>
      <c r="G7" s="52">
        <v>44805</v>
      </c>
    </row>
    <row r="8" spans="1:7" ht="12.75">
      <c r="A8" s="100">
        <v>44824</v>
      </c>
      <c r="B8" s="101"/>
      <c r="C8" s="43">
        <v>31738.9</v>
      </c>
      <c r="G8" s="52">
        <v>45139</v>
      </c>
    </row>
    <row r="9" spans="1:3" ht="12.75">
      <c r="A9" s="98">
        <v>44854</v>
      </c>
      <c r="B9" s="99"/>
      <c r="C9" s="43">
        <v>31738.9</v>
      </c>
    </row>
    <row r="10" spans="1:3" ht="12.75">
      <c r="A10" s="98">
        <v>44885</v>
      </c>
      <c r="B10" s="99"/>
      <c r="C10" s="43">
        <v>31738.9</v>
      </c>
    </row>
    <row r="11" spans="1:3" ht="12.75">
      <c r="A11" s="98">
        <v>44915</v>
      </c>
      <c r="B11" s="99"/>
      <c r="C11" s="43">
        <v>31738.9</v>
      </c>
    </row>
    <row r="12" spans="1:3" ht="12.75">
      <c r="A12" s="98">
        <v>44946</v>
      </c>
      <c r="B12" s="99"/>
      <c r="C12" s="43">
        <v>31738.9</v>
      </c>
    </row>
    <row r="13" spans="1:3" ht="12.75">
      <c r="A13" s="98">
        <v>44977</v>
      </c>
      <c r="B13" s="99"/>
      <c r="C13" s="43">
        <v>31738.9</v>
      </c>
    </row>
    <row r="14" spans="1:3" ht="12.75">
      <c r="A14" s="98">
        <v>45005</v>
      </c>
      <c r="B14" s="99"/>
      <c r="C14" s="43">
        <v>31738.9</v>
      </c>
    </row>
    <row r="15" spans="1:3" ht="12.75">
      <c r="A15" s="98">
        <v>45036</v>
      </c>
      <c r="B15" s="99"/>
      <c r="C15" s="43">
        <v>31738.9</v>
      </c>
    </row>
    <row r="16" spans="1:3" ht="12.75">
      <c r="A16" s="98">
        <v>45066</v>
      </c>
      <c r="B16" s="99"/>
      <c r="C16" s="43">
        <v>31738.9</v>
      </c>
    </row>
    <row r="17" spans="1:3" ht="12.75">
      <c r="A17" s="98">
        <v>45097</v>
      </c>
      <c r="B17" s="99"/>
      <c r="C17" s="43">
        <v>31738.9</v>
      </c>
    </row>
    <row r="18" spans="1:3" ht="12.75">
      <c r="A18" s="98">
        <v>45127</v>
      </c>
      <c r="B18" s="99"/>
      <c r="C18" s="43">
        <v>31738.9</v>
      </c>
    </row>
    <row r="19" spans="1:3" ht="12.75">
      <c r="A19" s="98">
        <v>45158</v>
      </c>
      <c r="B19" s="99"/>
      <c r="C19" s="43">
        <v>31738.9</v>
      </c>
    </row>
    <row r="20" spans="1:3" ht="12.75">
      <c r="A20" s="100">
        <v>45189</v>
      </c>
      <c r="B20" s="101"/>
      <c r="C20" s="43">
        <v>31738.9</v>
      </c>
    </row>
    <row r="21" spans="1:3" ht="12.75">
      <c r="A21" s="98">
        <v>45219</v>
      </c>
      <c r="B21" s="99"/>
      <c r="C21" s="43">
        <v>31738.9</v>
      </c>
    </row>
    <row r="22" spans="1:3" ht="12.75">
      <c r="A22" s="98">
        <v>45250</v>
      </c>
      <c r="B22" s="99"/>
      <c r="C22" s="43">
        <v>31738.9</v>
      </c>
    </row>
    <row r="23" spans="1:3" ht="12.75">
      <c r="A23" s="98">
        <v>45280</v>
      </c>
      <c r="B23" s="99"/>
      <c r="C23" s="43">
        <v>31738.9</v>
      </c>
    </row>
    <row r="24" spans="1:3" ht="12.75">
      <c r="A24" s="98">
        <v>45311</v>
      </c>
      <c r="B24" s="99"/>
      <c r="C24" s="43">
        <v>31738.9</v>
      </c>
    </row>
    <row r="25" spans="1:3" ht="12.75">
      <c r="A25" s="98">
        <v>45342</v>
      </c>
      <c r="B25" s="99"/>
      <c r="C25" s="43">
        <v>31738.9</v>
      </c>
    </row>
    <row r="26" spans="1:3" ht="12.75">
      <c r="A26" s="98">
        <v>45371</v>
      </c>
      <c r="B26" s="99"/>
      <c r="C26" s="43">
        <v>31738.9</v>
      </c>
    </row>
    <row r="27" spans="1:3" ht="12.75">
      <c r="A27" s="98">
        <v>45402</v>
      </c>
      <c r="B27" s="99"/>
      <c r="C27" s="43">
        <v>31738.9</v>
      </c>
    </row>
    <row r="28" spans="1:3" ht="12.75">
      <c r="A28" s="98">
        <v>45432</v>
      </c>
      <c r="B28" s="99"/>
      <c r="C28" s="43">
        <v>31738.9</v>
      </c>
    </row>
    <row r="29" spans="1:3" ht="12.75">
      <c r="A29" s="98">
        <v>45463</v>
      </c>
      <c r="B29" s="99"/>
      <c r="C29" s="43">
        <v>31738.9</v>
      </c>
    </row>
    <row r="30" spans="1:3" ht="12.75">
      <c r="A30" s="98">
        <v>45493</v>
      </c>
      <c r="B30" s="99"/>
      <c r="C30" s="43">
        <v>31738.9</v>
      </c>
    </row>
    <row r="31" spans="1:3" ht="12.75">
      <c r="A31" s="98">
        <v>45524</v>
      </c>
      <c r="B31" s="99"/>
      <c r="C31" s="43">
        <v>31738.9</v>
      </c>
    </row>
    <row r="32" spans="1:3" ht="12.75">
      <c r="A32" s="98">
        <v>45555</v>
      </c>
      <c r="B32" s="99"/>
      <c r="C32" s="43">
        <v>31738.9</v>
      </c>
    </row>
    <row r="33" spans="1:3" ht="12.75">
      <c r="A33" s="98">
        <v>45585</v>
      </c>
      <c r="B33" s="99"/>
      <c r="C33" s="43">
        <v>31738.9</v>
      </c>
    </row>
    <row r="34" spans="1:3" ht="12.75">
      <c r="A34" s="98">
        <v>45616</v>
      </c>
      <c r="B34" s="99"/>
      <c r="C34" s="43">
        <v>31738.9</v>
      </c>
    </row>
    <row r="35" spans="1:3" ht="12.75">
      <c r="A35" s="98">
        <v>45646</v>
      </c>
      <c r="B35" s="99"/>
      <c r="C35" s="43">
        <v>31738.9</v>
      </c>
    </row>
    <row r="36" spans="1:3" ht="12.75">
      <c r="A36" s="98">
        <v>45677</v>
      </c>
      <c r="B36" s="99"/>
      <c r="C36" s="43">
        <v>31738.9</v>
      </c>
    </row>
    <row r="37" spans="1:3" ht="12.75">
      <c r="A37" s="98">
        <v>45708</v>
      </c>
      <c r="B37" s="99"/>
      <c r="C37" s="43">
        <v>31738.9</v>
      </c>
    </row>
    <row r="38" spans="1:3" ht="12.75">
      <c r="A38" s="98">
        <v>45736</v>
      </c>
      <c r="B38" s="99"/>
      <c r="C38" s="43">
        <v>31738.9</v>
      </c>
    </row>
    <row r="39" spans="1:3" ht="12.75">
      <c r="A39" s="98">
        <v>45767</v>
      </c>
      <c r="B39" s="99"/>
      <c r="C39" s="43">
        <v>31738.9</v>
      </c>
    </row>
    <row r="40" spans="1:3" ht="12.75">
      <c r="A40" s="98">
        <v>45797</v>
      </c>
      <c r="B40" s="99"/>
      <c r="C40" s="43">
        <v>31738.9</v>
      </c>
    </row>
    <row r="41" spans="1:3" ht="12.75">
      <c r="A41" s="98">
        <v>45828</v>
      </c>
      <c r="B41" s="99"/>
      <c r="C41" s="43">
        <v>31738.9</v>
      </c>
    </row>
    <row r="42" spans="1:3" ht="12.75">
      <c r="A42" s="98">
        <v>45858</v>
      </c>
      <c r="B42" s="99"/>
      <c r="C42" s="43">
        <v>31738.9</v>
      </c>
    </row>
    <row r="43" spans="1:6" ht="12.75">
      <c r="A43" s="98">
        <v>45889</v>
      </c>
      <c r="B43" s="99"/>
      <c r="C43" s="43">
        <v>31738.9</v>
      </c>
      <c r="F43" s="10"/>
    </row>
    <row r="44" spans="1:8" ht="12.75">
      <c r="A44" s="98">
        <v>45920</v>
      </c>
      <c r="B44" s="99"/>
      <c r="C44" s="43">
        <v>31738.9</v>
      </c>
      <c r="H44" s="10"/>
    </row>
    <row r="45" spans="1:3" ht="12.75">
      <c r="A45" s="98">
        <v>45950</v>
      </c>
      <c r="B45" s="99"/>
      <c r="C45" s="43">
        <v>31738.9</v>
      </c>
    </row>
    <row r="46" spans="1:3" ht="12.75">
      <c r="A46" s="98">
        <v>45981</v>
      </c>
      <c r="B46" s="99"/>
      <c r="C46" s="43">
        <v>31738.9</v>
      </c>
    </row>
    <row r="47" spans="1:3" ht="12.75">
      <c r="A47" s="98">
        <v>46011</v>
      </c>
      <c r="B47" s="99"/>
      <c r="C47" s="43">
        <v>31738.9</v>
      </c>
    </row>
    <row r="48" spans="1:3" ht="12.75">
      <c r="A48" s="98">
        <v>46042</v>
      </c>
      <c r="B48" s="99"/>
      <c r="C48" s="43">
        <v>31738.9</v>
      </c>
    </row>
    <row r="49" spans="1:3" ht="12.75">
      <c r="A49" s="98">
        <v>46073</v>
      </c>
      <c r="B49" s="99"/>
      <c r="C49" s="43">
        <v>31738.9</v>
      </c>
    </row>
    <row r="50" spans="1:3" ht="12.75">
      <c r="A50" s="98">
        <v>46101</v>
      </c>
      <c r="B50" s="99"/>
      <c r="C50" s="43">
        <v>31738.9</v>
      </c>
    </row>
    <row r="51" spans="1:3" ht="12.75">
      <c r="A51" s="98">
        <v>46132</v>
      </c>
      <c r="B51" s="99"/>
      <c r="C51" s="43">
        <v>31738.9</v>
      </c>
    </row>
    <row r="52" spans="1:3" ht="12.75">
      <c r="A52" s="98">
        <v>46162</v>
      </c>
      <c r="B52" s="99"/>
      <c r="C52" s="43">
        <v>31738.9</v>
      </c>
    </row>
    <row r="53" spans="1:3" ht="12.75">
      <c r="A53" s="98">
        <v>46193</v>
      </c>
      <c r="B53" s="99"/>
      <c r="C53" s="43">
        <v>31738.9</v>
      </c>
    </row>
    <row r="54" spans="1:3" ht="12.75">
      <c r="A54" s="98">
        <v>46223</v>
      </c>
      <c r="B54" s="99"/>
      <c r="C54" s="43">
        <v>31738.9</v>
      </c>
    </row>
    <row r="55" spans="1:3" ht="12.75">
      <c r="A55" s="98">
        <v>46254</v>
      </c>
      <c r="B55" s="99"/>
      <c r="C55" s="41">
        <v>31738.86</v>
      </c>
    </row>
    <row r="56" spans="1:3" ht="12.75">
      <c r="A56" s="44"/>
      <c r="B56" s="44" t="s">
        <v>71</v>
      </c>
      <c r="C56" s="45">
        <f>SUM(C8:C55)</f>
        <v>1523467.1599999995</v>
      </c>
    </row>
  </sheetData>
  <sheetProtection/>
  <mergeCells count="55">
    <mergeCell ref="C2:H2"/>
    <mergeCell ref="C3:H3"/>
    <mergeCell ref="C4:H4"/>
    <mergeCell ref="A43:B43"/>
    <mergeCell ref="A55:B55"/>
    <mergeCell ref="A50:B50"/>
    <mergeCell ref="A51:B51"/>
    <mergeCell ref="A52:B52"/>
    <mergeCell ref="A53:B53"/>
    <mergeCell ref="A54:B54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9:B49"/>
    <mergeCell ref="A40:B40"/>
    <mergeCell ref="A41:B41"/>
    <mergeCell ref="A42:B42"/>
    <mergeCell ref="A44:B44"/>
    <mergeCell ref="A45:B45"/>
    <mergeCell ref="A46:B46"/>
    <mergeCell ref="A47:B47"/>
    <mergeCell ref="A48:B48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  <mergeCell ref="A18:B18"/>
    <mergeCell ref="A19:B19"/>
    <mergeCell ref="A13:B13"/>
    <mergeCell ref="A14:B14"/>
    <mergeCell ref="A15:B15"/>
    <mergeCell ref="A16:B16"/>
    <mergeCell ref="D6:D7"/>
    <mergeCell ref="A5:C5"/>
    <mergeCell ref="A6:B7"/>
    <mergeCell ref="C6:C7"/>
    <mergeCell ref="A17:B17"/>
    <mergeCell ref="A8:B8"/>
    <mergeCell ref="A9:B9"/>
    <mergeCell ref="A10:B10"/>
    <mergeCell ref="A11:B11"/>
    <mergeCell ref="A12:B12"/>
  </mergeCells>
  <printOptions/>
  <pageMargins left="0.984251968503937" right="0.984251968503937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uliana2</cp:lastModifiedBy>
  <cp:lastPrinted>2020-08-07T06:00:16Z</cp:lastPrinted>
  <dcterms:created xsi:type="dcterms:W3CDTF">2020-03-16T05:36:38Z</dcterms:created>
  <dcterms:modified xsi:type="dcterms:W3CDTF">2020-08-07T11:51:23Z</dcterms:modified>
  <cp:category/>
  <cp:version/>
  <cp:contentType/>
  <cp:contentStatus/>
</cp:coreProperties>
</file>